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maverick\Shared\Data &amp; Evaluation\Court Services for Families &amp; Children\Guardianship &amp; Conservatorship (GC)\DCM Tools\Adult New. Court Visitor\Adult NEW Tool_2020\"/>
    </mc:Choice>
  </mc:AlternateContent>
  <bookViews>
    <workbookView xWindow="1725" yWindow="555" windowWidth="14475" windowHeight="6930" tabRatio="713"/>
  </bookViews>
  <sheets>
    <sheet name="Adult NEW Tool" sheetId="1" r:id="rId1"/>
    <sheet name="Summary" sheetId="2" r:id="rId2"/>
    <sheet name="Definitions" sheetId="3" r:id="rId3"/>
    <sheet name="Low- Court Action" sheetId="6" r:id="rId4"/>
    <sheet name="Medium- Court Action" sheetId="7" r:id="rId5"/>
    <sheet name="High- Court Action" sheetId="8" r:id="rId6"/>
    <sheet name="Validation" sheetId="4" state="hidden" r:id="rId7"/>
  </sheets>
  <externalReferences>
    <externalReference r:id="rId8"/>
    <externalReference r:id="rId9"/>
  </externalReferences>
  <definedNames>
    <definedName name="Fifth">Validation!$E$26:$E$34</definedName>
    <definedName name="First">Validation!$A$26:$A$31</definedName>
    <definedName name="Fourth">Validation!$D$26:$D$30</definedName>
    <definedName name="Second">Validation!$B$26:$B$31</definedName>
    <definedName name="Seventh">Validation!$G$26:$G$36</definedName>
    <definedName name="Sixth">Validation!$F$26:$F$32</definedName>
    <definedName name="Third">Validation!$C$26:$C$32</definedName>
  </definedNames>
  <calcPr calcId="162913"/>
</workbook>
</file>

<file path=xl/calcChain.xml><?xml version="1.0" encoding="utf-8"?>
<calcChain xmlns="http://schemas.openxmlformats.org/spreadsheetml/2006/main">
  <c r="E4" i="8" l="1"/>
  <c r="E4" i="7"/>
  <c r="E4" i="6"/>
  <c r="B5" i="2"/>
  <c r="E3" i="8"/>
  <c r="E3" i="7"/>
  <c r="E3" i="6"/>
  <c r="E3" i="2"/>
  <c r="C5" i="8"/>
  <c r="C5" i="7"/>
  <c r="C5" i="6"/>
  <c r="B6" i="2"/>
  <c r="F6" i="2"/>
  <c r="B4" i="2"/>
  <c r="C4" i="8"/>
  <c r="C4" i="7"/>
  <c r="C4" i="6"/>
  <c r="C3" i="8"/>
  <c r="C3" i="7"/>
  <c r="C3" i="6"/>
  <c r="B2" i="2"/>
  <c r="C30" i="8" l="1"/>
  <c r="C26" i="8"/>
  <c r="C24" i="8"/>
  <c r="C18" i="8"/>
  <c r="C11" i="8"/>
  <c r="C28" i="7"/>
  <c r="C24" i="7"/>
  <c r="C20" i="7"/>
  <c r="C14" i="7"/>
  <c r="C15" i="6"/>
  <c r="B118" i="1" l="1"/>
  <c r="B88" i="1"/>
  <c r="B60" i="1"/>
  <c r="B32" i="1"/>
  <c r="E2" i="2"/>
  <c r="B5" i="1"/>
  <c r="B3" i="2" s="1"/>
  <c r="A31" i="2"/>
  <c r="A36" i="2"/>
  <c r="A41" i="2"/>
  <c r="A46" i="2"/>
  <c r="A26" i="2"/>
  <c r="A21" i="2"/>
  <c r="I116" i="1"/>
  <c r="I120" i="1" l="1"/>
  <c r="I58" i="1" l="1"/>
  <c r="I18" i="1"/>
  <c r="I17" i="1"/>
  <c r="I29" i="1"/>
  <c r="I30" i="1"/>
  <c r="I16" i="1" l="1"/>
  <c r="I15" i="1"/>
  <c r="E4" i="2" l="1"/>
  <c r="I131" i="1"/>
  <c r="E9" i="2" s="1"/>
  <c r="I124" i="1"/>
  <c r="I123" i="1"/>
  <c r="I121" i="1"/>
  <c r="I119" i="1"/>
  <c r="I117" i="1"/>
  <c r="I114" i="1"/>
  <c r="I111" i="1"/>
  <c r="I110" i="1"/>
  <c r="I109" i="1"/>
  <c r="I108" i="1"/>
  <c r="I107" i="1"/>
  <c r="I104" i="1"/>
  <c r="I103" i="1"/>
  <c r="I102" i="1"/>
  <c r="I101" i="1"/>
  <c r="I98" i="1"/>
  <c r="I87" i="1"/>
  <c r="I86" i="1"/>
  <c r="I85" i="1"/>
  <c r="I82" i="1"/>
  <c r="I81" i="1"/>
  <c r="I80" i="1"/>
  <c r="I79" i="1"/>
  <c r="I78" i="1"/>
  <c r="I76" i="1"/>
  <c r="I68" i="1"/>
  <c r="I67" i="1"/>
  <c r="I64" i="1"/>
  <c r="I61" i="1"/>
  <c r="I59" i="1"/>
  <c r="I57" i="1"/>
  <c r="I56" i="1"/>
  <c r="I48" i="1"/>
  <c r="I47" i="1"/>
  <c r="I44" i="1"/>
  <c r="I43" i="1"/>
  <c r="I35" i="1"/>
  <c r="I31" i="1"/>
  <c r="I21" i="1"/>
  <c r="I125" i="1" l="1"/>
  <c r="C14" i="2" s="1"/>
  <c r="I49" i="1"/>
  <c r="C11" i="2" s="1"/>
  <c r="I36" i="1"/>
  <c r="C10" i="2" s="1"/>
  <c r="I22" i="1"/>
  <c r="C9" i="2" s="1"/>
  <c r="D9" i="2" s="1"/>
  <c r="D14" i="2"/>
  <c r="D12" i="2" s="1"/>
  <c r="I69" i="1"/>
  <c r="C12" i="2" s="1"/>
  <c r="I89" i="1"/>
  <c r="C13" i="2" s="1"/>
  <c r="F9" i="2" l="1"/>
  <c r="C16" i="2" s="1"/>
</calcChain>
</file>

<file path=xl/sharedStrings.xml><?xml version="1.0" encoding="utf-8"?>
<sst xmlns="http://schemas.openxmlformats.org/spreadsheetml/2006/main" count="527" uniqueCount="297">
  <si>
    <t>DCM Tool     ADULT:  New Cases</t>
  </si>
  <si>
    <t xml:space="preserve">Court Monitoring of Protected Persons (CMPP) </t>
  </si>
  <si>
    <t>Name:</t>
  </si>
  <si>
    <t>Investigator:</t>
  </si>
  <si>
    <t>Age:</t>
  </si>
  <si>
    <t>Date:</t>
  </si>
  <si>
    <t>Case #:</t>
  </si>
  <si>
    <t>Scoring Note:</t>
  </si>
  <si>
    <r>
      <rPr>
        <i/>
        <sz val="9"/>
        <color theme="1"/>
        <rFont val="Calibri"/>
        <family val="2"/>
        <scheme val="minor"/>
      </rPr>
      <t>"Current"</t>
    </r>
    <r>
      <rPr>
        <sz val="9"/>
        <color theme="1"/>
        <rFont val="Calibri"/>
        <family val="2"/>
        <scheme val="minor"/>
      </rPr>
      <t>= Within the previous year</t>
    </r>
  </si>
  <si>
    <r>
      <rPr>
        <i/>
        <sz val="9"/>
        <rFont val="Calibri"/>
        <family val="2"/>
        <scheme val="minor"/>
      </rPr>
      <t>"Historical"</t>
    </r>
    <r>
      <rPr>
        <sz val="9"/>
        <rFont val="Calibri"/>
        <family val="2"/>
        <scheme val="minor"/>
      </rPr>
      <t>= Within the previous 2 to 10 years</t>
    </r>
  </si>
  <si>
    <t>Yes</t>
  </si>
  <si>
    <t>Legal Factors</t>
  </si>
  <si>
    <t>?</t>
  </si>
  <si>
    <t>No</t>
  </si>
  <si>
    <t>Unknown</t>
  </si>
  <si>
    <t>Score</t>
  </si>
  <si>
    <t>L1</t>
  </si>
  <si>
    <t>x</t>
  </si>
  <si>
    <t>L2</t>
  </si>
  <si>
    <t>Someone is objecting to the proposed guardian becoming the guardian</t>
  </si>
  <si>
    <t>L3</t>
  </si>
  <si>
    <t>L4</t>
  </si>
  <si>
    <t>S1</t>
  </si>
  <si>
    <t>S2</t>
  </si>
  <si>
    <t>S3</t>
  </si>
  <si>
    <t>S4</t>
  </si>
  <si>
    <t>R1</t>
  </si>
  <si>
    <t>R2</t>
  </si>
  <si>
    <t>R3</t>
  </si>
  <si>
    <t xml:space="preserve">Yes, </t>
  </si>
  <si>
    <t>Low</t>
  </si>
  <si>
    <t>Medium</t>
  </si>
  <si>
    <t>High</t>
  </si>
  <si>
    <t>R4</t>
  </si>
  <si>
    <r>
      <t xml:space="preserve">There are indications of neglect of the residence (e.g. odors, garbage, pest infestation, substantial clutter that impairs use of the home)- </t>
    </r>
    <r>
      <rPr>
        <i/>
        <sz val="11"/>
        <color theme="1"/>
        <rFont val="Calibri"/>
        <family val="2"/>
        <scheme val="minor"/>
      </rPr>
      <t xml:space="preserve">If YES, describe </t>
    </r>
  </si>
  <si>
    <t xml:space="preserve">Residential Description:  </t>
  </si>
  <si>
    <t>N/A</t>
  </si>
  <si>
    <t>M1</t>
  </si>
  <si>
    <t>M2</t>
  </si>
  <si>
    <t>M3</t>
  </si>
  <si>
    <t>M4</t>
  </si>
  <si>
    <t>M5</t>
  </si>
  <si>
    <t>M6</t>
  </si>
  <si>
    <t>Current</t>
  </si>
  <si>
    <t>Historical</t>
  </si>
  <si>
    <t>M7</t>
  </si>
  <si>
    <t>M8</t>
  </si>
  <si>
    <t xml:space="preserve">Medical or Health Description:  </t>
  </si>
  <si>
    <t>a) Guardianship</t>
  </si>
  <si>
    <t>b) Proposed guardian(s)  OR</t>
  </si>
  <si>
    <t xml:space="preserve">c) ONE of the Proposed guardians (if more than one) </t>
  </si>
  <si>
    <t>Proposed Guardian</t>
  </si>
  <si>
    <t>G1</t>
  </si>
  <si>
    <t>Proposed guardian has a history of:</t>
  </si>
  <si>
    <t>a) Violent crimes, exploitation, abuse, neglect, sex offense or any other felony convictions</t>
  </si>
  <si>
    <t>b)DUI's or misdemeanors</t>
  </si>
  <si>
    <t>c) Recent or repetitive criminal behavior</t>
  </si>
  <si>
    <t>d) Abuse of drugs or alcohol</t>
  </si>
  <si>
    <t>G2</t>
  </si>
  <si>
    <t>Proposed guardian has a history of mental health issues (e.g. depression, anxiety, etc.)</t>
  </si>
  <si>
    <t>G3</t>
  </si>
  <si>
    <t>G4</t>
  </si>
  <si>
    <t>Proposed guardian talks about being exhausted or overwhelmed</t>
  </si>
  <si>
    <t>G5</t>
  </si>
  <si>
    <t>G6</t>
  </si>
  <si>
    <t>Proposed guardian has current health stressors (e.g. chronic condition, cancer, injury, etc.)</t>
  </si>
  <si>
    <t>G7</t>
  </si>
  <si>
    <t>Proposed guardian has current personal stressors (e.g. divorce, ended relationship, family conflict, etc.)</t>
  </si>
  <si>
    <t>G8</t>
  </si>
  <si>
    <t>G9</t>
  </si>
  <si>
    <t>G10</t>
  </si>
  <si>
    <t>If proposed guardian is caregiver, lacks access to caregiver support and respite services</t>
  </si>
  <si>
    <t>G11</t>
  </si>
  <si>
    <t>G12</t>
  </si>
  <si>
    <t>G13</t>
  </si>
  <si>
    <t>a) Living arrangements</t>
  </si>
  <si>
    <t>b) Benefits</t>
  </si>
  <si>
    <t xml:space="preserve">Proposed Description:  </t>
  </si>
  <si>
    <t>SCORE SUMMARY</t>
  </si>
  <si>
    <t>TOTAL</t>
  </si>
  <si>
    <t>Social Factors</t>
  </si>
  <si>
    <t>Residential Factors</t>
  </si>
  <si>
    <t>Medical or Health Factors</t>
  </si>
  <si>
    <t>DESCRIPTIONS</t>
  </si>
  <si>
    <t>P1</t>
  </si>
  <si>
    <t>P2</t>
  </si>
  <si>
    <t>P3</t>
  </si>
  <si>
    <t>P4</t>
  </si>
  <si>
    <t>P5</t>
  </si>
  <si>
    <t>P6</t>
  </si>
  <si>
    <t>P7</t>
  </si>
  <si>
    <t>Quarterly</t>
  </si>
  <si>
    <t>Annual</t>
  </si>
  <si>
    <t>Other</t>
  </si>
  <si>
    <t>LOW</t>
  </si>
  <si>
    <t>MEDIUM</t>
  </si>
  <si>
    <t>HIGH</t>
  </si>
  <si>
    <t>Telephone</t>
  </si>
  <si>
    <t>In-Person</t>
  </si>
  <si>
    <t>Definitions</t>
  </si>
  <si>
    <t>Term</t>
  </si>
  <si>
    <t>Definition</t>
  </si>
  <si>
    <t>Benefits</t>
  </si>
  <si>
    <t>Return to Tool</t>
  </si>
  <si>
    <t>Complex Medical Needs</t>
  </si>
  <si>
    <t>A person who has multiple conditions and/or diagnosis that often impact physical, mental and social aspects of the person’s life. The person must often consult with multiple practitioners and requires coordination with multiple service providers</t>
  </si>
  <si>
    <t>Communication Impairments</t>
  </si>
  <si>
    <t>A person who experiences difficulty expressing him or herself which may affect a person’s voice, language, speech and/or hearing patterns</t>
  </si>
  <si>
    <t>Level of Care</t>
  </si>
  <si>
    <t>Describes the type and amount of care a person requires to address his/her needs. Examples include skilled care, intermediate care of chronic care</t>
  </si>
  <si>
    <t>Maladaptive Behaviors</t>
  </si>
  <si>
    <t>Types of behaviors that inhibit a person’s ability to adjust to particular situations. Examples include isolation or self-injurious behaviors</t>
  </si>
  <si>
    <t>Representative Payee</t>
  </si>
  <si>
    <t>An individual or organization appointed by the Social Security Administration to handle another person’s Social Security benefits</t>
  </si>
  <si>
    <t>A condition in which a person neglects to attend to their basic needs such as personal hygiene, appropriate clothing, feeding or tending appropriately to medical conditions</t>
  </si>
  <si>
    <t>Total Care</t>
  </si>
  <si>
    <t>Often used in long term care facilities and refers to individuals who require someone to meet all of their activities of daily living including, but not limited to, bathing, eating, and mobility</t>
  </si>
  <si>
    <t>Unhealthy Relationships</t>
  </si>
  <si>
    <t>A significant connection between the person under guardianship and another person in his/her life which may include a spouse, child, or friend and may be accompanied by abuse, fear of the other person, controlling behavior, extensive conflict, violence or possessiveness</t>
  </si>
  <si>
    <t>Self-Neglect</t>
  </si>
  <si>
    <r>
      <t xml:space="preserve">Definitions: </t>
    </r>
    <r>
      <rPr>
        <sz val="9"/>
        <color theme="1"/>
        <rFont val="Calibri"/>
        <family val="2"/>
        <scheme val="minor"/>
      </rPr>
      <t xml:space="preserve">Click on </t>
    </r>
    <r>
      <rPr>
        <b/>
        <u/>
        <sz val="9"/>
        <color theme="1"/>
        <rFont val="Calibri"/>
        <family val="2"/>
        <scheme val="minor"/>
      </rPr>
      <t>?</t>
    </r>
    <r>
      <rPr>
        <b/>
        <sz val="9"/>
        <color theme="1"/>
        <rFont val="Calibri"/>
        <family val="2"/>
        <scheme val="minor"/>
      </rPr>
      <t xml:space="preserve"> </t>
    </r>
    <r>
      <rPr>
        <sz val="9"/>
        <color theme="1"/>
        <rFont val="Calibri"/>
        <family val="2"/>
        <scheme val="minor"/>
      </rPr>
      <t>for definitions</t>
    </r>
  </si>
  <si>
    <t>Disability/Impairment(s):</t>
  </si>
  <si>
    <t>Total Legal Score</t>
  </si>
  <si>
    <t>Total Social Score</t>
  </si>
  <si>
    <t>Total Residential Score</t>
  </si>
  <si>
    <t>Total Medical/Health Score</t>
  </si>
  <si>
    <t>Total Proposed Guardian Score</t>
  </si>
  <si>
    <t>Name of Proposed Guardian:</t>
  </si>
  <si>
    <t>Number of Unknown:</t>
  </si>
  <si>
    <t>County:</t>
  </si>
  <si>
    <t>Every 6 Months</t>
  </si>
  <si>
    <t>Living Arrangements</t>
  </si>
  <si>
    <t>Traumatic Event</t>
  </si>
  <si>
    <t>An experience that causes physical, emotional, psychological distress, or harm. It is an event that is perceived and experienced as a threat to one's safety or to the stability of one's world.</t>
  </si>
  <si>
    <t>MONITORING LEVEL</t>
  </si>
  <si>
    <t>Recommended Based on Score:</t>
  </si>
  <si>
    <t>Override?</t>
  </si>
  <si>
    <t>Assigned:</t>
  </si>
  <si>
    <t>Question scores do not reflect severity of concern</t>
  </si>
  <si>
    <t>Additional issues outside of tool questions that warrant greater monitoring</t>
  </si>
  <si>
    <t>Isolation concerns that warrant greater monitoring</t>
  </si>
  <si>
    <t>REASON FOR OVERIDE</t>
  </si>
  <si>
    <t xml:space="preserve">If the investigator believes the level of monitoring is insufficient, the investigator can recommend an OVERRIDE to increase monitoring by one level.  </t>
  </si>
  <si>
    <t>IF "Yes" to Override, please choose reason:</t>
  </si>
  <si>
    <t>Please provide additional description below if necessary:</t>
  </si>
  <si>
    <t>Unmet Medical Needs</t>
  </si>
  <si>
    <t>G14</t>
  </si>
  <si>
    <t>Includes rapid decline in health and care has not yet expanded to meet enhanced needs</t>
  </si>
  <si>
    <t>Guardian has had allegations against them in a child protection proceeding at any time</t>
  </si>
  <si>
    <t>Some</t>
  </si>
  <si>
    <t>All</t>
  </si>
  <si>
    <t>L5</t>
  </si>
  <si>
    <t>Yes,</t>
  </si>
  <si>
    <t xml:space="preserve">SocialDescription:  </t>
  </si>
  <si>
    <t>Blaine</t>
  </si>
  <si>
    <t>Camas</t>
  </si>
  <si>
    <t>Cassia</t>
  </si>
  <si>
    <t>Gooding</t>
  </si>
  <si>
    <t>Jerome</t>
  </si>
  <si>
    <t>Lincoln</t>
  </si>
  <si>
    <t>Minidoka</t>
  </si>
  <si>
    <t>Twin Falls</t>
  </si>
  <si>
    <t>Monitoring Levels:        Low: 1-13.9     Medium: 14-17.9          High: 18 +</t>
  </si>
  <si>
    <t>First</t>
  </si>
  <si>
    <t>Second</t>
  </si>
  <si>
    <t>Third</t>
  </si>
  <si>
    <t>Fourth</t>
  </si>
  <si>
    <t>Fifth</t>
  </si>
  <si>
    <t>Sixth</t>
  </si>
  <si>
    <t>Seventh</t>
  </si>
  <si>
    <t>Benewah</t>
  </si>
  <si>
    <t>Clearwater</t>
  </si>
  <si>
    <t>Adams</t>
  </si>
  <si>
    <t>Ada</t>
  </si>
  <si>
    <t>Bannock</t>
  </si>
  <si>
    <t>Bingham</t>
  </si>
  <si>
    <t>Bonner</t>
  </si>
  <si>
    <t>Idaho</t>
  </si>
  <si>
    <t>Canyon</t>
  </si>
  <si>
    <t>Boise</t>
  </si>
  <si>
    <t>Bear Lake</t>
  </si>
  <si>
    <t>Bonneville</t>
  </si>
  <si>
    <t>Boundary</t>
  </si>
  <si>
    <t>Latah</t>
  </si>
  <si>
    <t>Gem</t>
  </si>
  <si>
    <t>Elmore</t>
  </si>
  <si>
    <t>Caribou</t>
  </si>
  <si>
    <t>Butte</t>
  </si>
  <si>
    <t>Kootenai</t>
  </si>
  <si>
    <t>Lewis</t>
  </si>
  <si>
    <t>Owyhee</t>
  </si>
  <si>
    <t>Valley</t>
  </si>
  <si>
    <t>Franklin</t>
  </si>
  <si>
    <t>Clark</t>
  </si>
  <si>
    <t>Shoshone</t>
  </si>
  <si>
    <t>Nez Perce</t>
  </si>
  <si>
    <t>Payette</t>
  </si>
  <si>
    <t>Oneida</t>
  </si>
  <si>
    <t>Custer</t>
  </si>
  <si>
    <t>Washington</t>
  </si>
  <si>
    <t>Power</t>
  </si>
  <si>
    <t>Fremont</t>
  </si>
  <si>
    <t>Jefferson</t>
  </si>
  <si>
    <t>Lemhi</t>
  </si>
  <si>
    <t>Madison</t>
  </si>
  <si>
    <t>Teton</t>
  </si>
  <si>
    <t>Judicial District</t>
  </si>
  <si>
    <t>History of Criminal Behavior</t>
  </si>
  <si>
    <t>Proposed guardian hired and removed at least one attorney while filing for guardianship</t>
  </si>
  <si>
    <t xml:space="preserve">Legal Description:  </t>
  </si>
  <si>
    <r>
      <t xml:space="preserve">Proposed guardian voices reluctance to become a guardian. </t>
    </r>
    <r>
      <rPr>
        <i/>
        <sz val="11"/>
        <color theme="1"/>
        <rFont val="Calibri"/>
        <family val="2"/>
        <scheme val="minor"/>
      </rPr>
      <t>If yes, describe below</t>
    </r>
  </si>
  <si>
    <t>Guardian has been the subject of an APS allegation at any time</t>
  </si>
  <si>
    <t>Proposed guardian has extensive knowledge about caring for the specific needs of the proposed person under guardianship</t>
  </si>
  <si>
    <t>DOB:</t>
  </si>
  <si>
    <t xml:space="preserve">County: </t>
  </si>
  <si>
    <r>
      <t xml:space="preserve">Other </t>
    </r>
    <r>
      <rPr>
        <i/>
        <sz val="11"/>
        <color theme="1"/>
        <rFont val="Calibri"/>
        <family val="2"/>
        <scheme val="minor"/>
      </rPr>
      <t>(please describe below)</t>
    </r>
  </si>
  <si>
    <t>5)</t>
  </si>
  <si>
    <t>Updated guardianship care plan submitted to the Court by guardian</t>
  </si>
  <si>
    <t>4)</t>
  </si>
  <si>
    <t>If Checked, frequency recommended:</t>
  </si>
  <si>
    <t>Additional more frequent status report submissions &amp; review</t>
  </si>
  <si>
    <t>3)</t>
  </si>
  <si>
    <r>
      <rPr>
        <b/>
        <i/>
        <sz val="12"/>
        <color theme="1"/>
        <rFont val="Calibri"/>
        <family val="2"/>
        <scheme val="minor"/>
      </rPr>
      <t xml:space="preserve">AND </t>
    </r>
    <r>
      <rPr>
        <i/>
        <sz val="12"/>
        <color theme="1"/>
        <rFont val="Calibri"/>
        <family val="2"/>
        <scheme val="minor"/>
      </rPr>
      <t>may recommend additional monitoring activities below depending on case specifics</t>
    </r>
  </si>
  <si>
    <t>Annual repository review</t>
  </si>
  <si>
    <t>2)</t>
  </si>
  <si>
    <t>Annual guardianship status report review</t>
  </si>
  <si>
    <t>1)</t>
  </si>
  <si>
    <t>Monitoring Level:</t>
  </si>
  <si>
    <t>Investigator Monitoring Recommendations</t>
  </si>
  <si>
    <r>
      <rPr>
        <b/>
        <sz val="14"/>
        <color theme="2" tint="-0.89999084444715716"/>
        <rFont val="Calibri"/>
        <family val="2"/>
        <scheme val="minor"/>
      </rPr>
      <t>Required</t>
    </r>
    <r>
      <rPr>
        <b/>
        <sz val="14"/>
        <color theme="2" tint="-0.89999084444715716"/>
        <rFont val="Calibri"/>
        <family val="2"/>
        <scheme val="minor"/>
      </rPr>
      <t xml:space="preserve"> </t>
    </r>
    <r>
      <rPr>
        <sz val="14"/>
        <color theme="2" tint="-0.89999084444715716"/>
        <rFont val="Calibri"/>
        <family val="2"/>
        <scheme val="minor"/>
      </rPr>
      <t>Monitoring</t>
    </r>
  </si>
  <si>
    <r>
      <rPr>
        <b/>
        <sz val="14"/>
        <color theme="2" tint="-0.89999084444715716"/>
        <rFont val="Calibri"/>
        <family val="2"/>
        <scheme val="minor"/>
      </rPr>
      <t>Optional</t>
    </r>
    <r>
      <rPr>
        <b/>
        <sz val="14"/>
        <color theme="2" tint="-0.89999084444715716"/>
        <rFont val="Calibri"/>
        <family val="2"/>
        <scheme val="minor"/>
      </rPr>
      <t xml:space="preserve"> </t>
    </r>
    <r>
      <rPr>
        <sz val="14"/>
        <color theme="2" tint="-0.89999084444715716"/>
        <rFont val="Calibri"/>
        <family val="2"/>
        <scheme val="minor"/>
      </rPr>
      <t>Monitoring</t>
    </r>
  </si>
  <si>
    <t>Annual guardianship status report submission &amp; review</t>
  </si>
  <si>
    <r>
      <rPr>
        <b/>
        <i/>
        <sz val="12"/>
        <color theme="1"/>
        <rFont val="Calibri"/>
        <family val="2"/>
        <scheme val="minor"/>
      </rPr>
      <t xml:space="preserve">AND </t>
    </r>
    <r>
      <rPr>
        <i/>
        <u/>
        <sz val="12"/>
        <color theme="1"/>
        <rFont val="Calibri"/>
        <family val="2"/>
        <scheme val="minor"/>
      </rPr>
      <t>must</t>
    </r>
    <r>
      <rPr>
        <i/>
        <sz val="12"/>
        <color theme="1"/>
        <rFont val="Calibri"/>
        <family val="2"/>
        <scheme val="minor"/>
      </rPr>
      <t xml:space="preserve"> pick at least one (1) additional monitoring activity below  (</t>
    </r>
    <r>
      <rPr>
        <b/>
        <i/>
        <sz val="12"/>
        <color theme="1"/>
        <rFont val="Calibri"/>
        <family val="2"/>
        <scheme val="minor"/>
      </rPr>
      <t xml:space="preserve">Optional: </t>
    </r>
    <r>
      <rPr>
        <i/>
        <sz val="12"/>
        <color theme="1"/>
        <rFont val="Calibri"/>
        <family val="2"/>
        <scheme val="minor"/>
      </rPr>
      <t>may pick more than 1)</t>
    </r>
  </si>
  <si>
    <t>Additional status report submissions &amp; review</t>
  </si>
  <si>
    <t>Guardian telephone interview</t>
  </si>
  <si>
    <t>6)</t>
  </si>
  <si>
    <t>7)</t>
  </si>
  <si>
    <t>Collateral contact telephone interview</t>
  </si>
  <si>
    <t>8)</t>
  </si>
  <si>
    <r>
      <t xml:space="preserve">Other </t>
    </r>
    <r>
      <rPr>
        <i/>
        <sz val="11"/>
        <color theme="1"/>
        <rFont val="Calibri"/>
        <family val="2"/>
        <scheme val="minor"/>
      </rPr>
      <t>(please describe)</t>
    </r>
  </si>
  <si>
    <t>Minor in-person visit</t>
  </si>
  <si>
    <t>Status hearings</t>
  </si>
  <si>
    <t xml:space="preserve">Guardian interview </t>
  </si>
  <si>
    <t>Method</t>
  </si>
  <si>
    <t>Frequency</t>
  </si>
  <si>
    <t>If Checked, identify Method 1:</t>
  </si>
  <si>
    <t>Method 2 (if desired):</t>
  </si>
  <si>
    <t>Collateral contact interview</t>
  </si>
  <si>
    <r>
      <rPr>
        <b/>
        <sz val="14"/>
        <color theme="2" tint="-0.89999084444715716"/>
        <rFont val="Calibri"/>
        <family val="2"/>
        <scheme val="minor"/>
      </rPr>
      <t>Additional</t>
    </r>
    <r>
      <rPr>
        <sz val="14"/>
        <color theme="2" tint="-0.89999084444715716"/>
        <rFont val="Calibri"/>
        <family val="2"/>
        <scheme val="minor"/>
      </rPr>
      <t xml:space="preserve"> Monitoring</t>
    </r>
  </si>
  <si>
    <t>P/G telephone interview</t>
  </si>
  <si>
    <t>Owhyee</t>
  </si>
  <si>
    <r>
      <t xml:space="preserve">PPG:  </t>
    </r>
    <r>
      <rPr>
        <sz val="9"/>
        <color theme="1"/>
        <rFont val="Calibri"/>
        <family val="2"/>
        <scheme val="minor"/>
      </rPr>
      <t>Person Under Guardianship</t>
    </r>
  </si>
  <si>
    <r>
      <t xml:space="preserve">PPG </t>
    </r>
    <r>
      <rPr>
        <b/>
        <sz val="10"/>
        <color theme="1"/>
        <rFont val="Calibri"/>
        <family val="2"/>
        <scheme val="minor"/>
      </rPr>
      <t>lives with</t>
    </r>
    <r>
      <rPr>
        <sz val="10"/>
        <color theme="1"/>
        <rFont val="Calibri"/>
        <family val="2"/>
        <scheme val="minor"/>
      </rPr>
      <t xml:space="preserve"> proposed guardian:</t>
    </r>
  </si>
  <si>
    <t>PPG Legal representative plans to withdraw after the appointment</t>
  </si>
  <si>
    <t>PPG has a history of criminal behavior</t>
  </si>
  <si>
    <t>A secondary party is involved to observe the situation or provide oversight of the PPG (e.g. extended family, employer, day program, etc.)</t>
  </si>
  <si>
    <t>PPG has at least one person other than the guardian they feel comfortable confiding in</t>
  </si>
  <si>
    <r>
      <t xml:space="preserve">PPG currently appears to be in one or more unhealthy relationships- </t>
    </r>
    <r>
      <rPr>
        <i/>
        <sz val="11"/>
        <rFont val="Calibri"/>
        <family val="2"/>
        <scheme val="minor"/>
      </rPr>
      <t xml:space="preserve"> If YES, describe below</t>
    </r>
  </si>
  <si>
    <r>
      <t xml:space="preserve">Conflict exists amongst people important to the PPG (petitioner, cross petitioner, family members)- </t>
    </r>
    <r>
      <rPr>
        <i/>
        <sz val="11"/>
        <color theme="1"/>
        <rFont val="Calibri"/>
        <family val="2"/>
        <scheme val="minor"/>
      </rPr>
      <t xml:space="preserve">If YES, describe </t>
    </r>
  </si>
  <si>
    <r>
      <t xml:space="preserve">Individuals in PPG's life (other than guardian) have history of criminal behavior </t>
    </r>
    <r>
      <rPr>
        <i/>
        <sz val="10"/>
        <color theme="1"/>
        <rFont val="Calibri"/>
        <family val="2"/>
        <scheme val="minor"/>
      </rPr>
      <t>(e.g. individuals that live with PPG, spouses/partners of proposed guardian, etc).</t>
    </r>
  </si>
  <si>
    <t>PPG appears to lack residential stability (e.g. at risk of immediate discharge or eviction, moves frequently, etc.)</t>
  </si>
  <si>
    <t>Level of care provided is insufficient AND there are no plans to move the PPG</t>
  </si>
  <si>
    <r>
      <t>There appear to be residential hazards in the PPG's residence which could cause injury (e.g. exposed wiring, aggressive pets, etc.)-</t>
    </r>
    <r>
      <rPr>
        <i/>
        <sz val="11"/>
        <color theme="1"/>
        <rFont val="Calibri"/>
        <family val="2"/>
        <scheme val="minor"/>
      </rPr>
      <t xml:space="preserve"> If YES, describe</t>
    </r>
  </si>
  <si>
    <t xml:space="preserve">Benefits are available to the PPG and the proposed guardian has not applied or may need additional help to apply </t>
  </si>
  <si>
    <t>PPG currently has an established medical provider</t>
  </si>
  <si>
    <t>PPG has a mental health diagnois AND has an established mental health provider</t>
  </si>
  <si>
    <t>PPG has switched care to the proposed guardian's medical provider (last 6 mos.)</t>
  </si>
  <si>
    <r>
      <t xml:space="preserve">PPG appears to have unmet medical needs.  </t>
    </r>
    <r>
      <rPr>
        <i/>
        <sz val="11"/>
        <color theme="1"/>
        <rFont val="Calibri"/>
        <family val="2"/>
        <scheme val="minor"/>
      </rPr>
      <t>If YES, describe</t>
    </r>
  </si>
  <si>
    <t>PPG has complex medical needs (e.g. multiple conditions/diagnoses and frequently requires services from different practitioners in multiple settings)</t>
  </si>
  <si>
    <t>PPG has issues with substance abuse (alcohol, drugs, prescription meds, etc.)</t>
  </si>
  <si>
    <r>
      <t>PPG has mental healt</t>
    </r>
    <r>
      <rPr>
        <sz val="11"/>
        <rFont val="Calibri"/>
        <family val="2"/>
        <scheme val="minor"/>
      </rPr>
      <t>h issues (e.g. depression, anxiety,  etc.)</t>
    </r>
  </si>
  <si>
    <t>PPG requires total care and cannot perform activities of daily living such as feeding, bathing, dressing etc. without assistance</t>
  </si>
  <si>
    <t>PPG objects to:</t>
  </si>
  <si>
    <t>PPG has history of mental or physical abuse or traumatic events</t>
  </si>
  <si>
    <t>PPG experienced recent traumatic events in previous year (separate from abuse reported in P3)</t>
  </si>
  <si>
    <t>PPG has difficulty communicating basic needs &amp; wants</t>
  </si>
  <si>
    <r>
      <t>PPG has maladaptive behaviors</t>
    </r>
    <r>
      <rPr>
        <sz val="11"/>
        <rFont val="Calibri"/>
        <family val="2"/>
        <scheme val="minor"/>
      </rPr>
      <t xml:space="preserve"> (e.g. social isolation, excessive gambling, or self-injurious behavior)</t>
    </r>
  </si>
  <si>
    <t>There are indications of self-neglect and/or neglect of the PPG from the proposed guardian</t>
  </si>
  <si>
    <t>Proposed Person Under Guardianship (PPG)</t>
  </si>
  <si>
    <r>
      <t xml:space="preserve">Medical or Health Factors </t>
    </r>
    <r>
      <rPr>
        <b/>
        <sz val="12"/>
        <rFont val="Calibri"/>
        <family val="2"/>
        <scheme val="minor"/>
      </rPr>
      <t>(for Proposed Person Under Guardianship-PPG)</t>
    </r>
  </si>
  <si>
    <r>
      <t xml:space="preserve">Residential Factors </t>
    </r>
    <r>
      <rPr>
        <b/>
        <sz val="12"/>
        <rFont val="Calibri"/>
        <family val="2"/>
        <scheme val="minor"/>
      </rPr>
      <t>(for Proposed Person Under Guardianship-PPG)</t>
    </r>
  </si>
  <si>
    <r>
      <t>Social Factors</t>
    </r>
    <r>
      <rPr>
        <b/>
        <sz val="12"/>
        <rFont val="Calibri"/>
        <family val="2"/>
        <scheme val="minor"/>
      </rPr>
      <t xml:space="preserve"> (for Proposed Person Under Guardianship-PPG)</t>
    </r>
  </si>
  <si>
    <t xml:space="preserve">Proposed Person Under Guardianship Description:  </t>
  </si>
  <si>
    <t>Proposed guardian controls access to the PPG</t>
  </si>
  <si>
    <t>Does the proposed guardian plan on receiving income from PPG AND not have a separate conservator is appointed</t>
  </si>
  <si>
    <t>Proposed guardian is the representative payee for the PPG</t>
  </si>
  <si>
    <t>Proposed guardian depends on the PPG for:</t>
  </si>
  <si>
    <t>Total PPG Score</t>
  </si>
  <si>
    <r>
      <t>PPG</t>
    </r>
    <r>
      <rPr>
        <b/>
        <sz val="11"/>
        <color theme="1"/>
        <rFont val="Calibri"/>
        <family val="2"/>
        <scheme val="minor"/>
      </rPr>
      <t xml:space="preserve"> lives with</t>
    </r>
    <r>
      <rPr>
        <sz val="11"/>
        <color theme="1"/>
        <rFont val="Calibri"/>
        <family val="2"/>
        <scheme val="minor"/>
      </rPr>
      <t xml:space="preserve"> proposed guardian:</t>
    </r>
  </si>
  <si>
    <t>Proposed Person Under Guardianship</t>
  </si>
  <si>
    <r>
      <t xml:space="preserve">Legal Factors </t>
    </r>
    <r>
      <rPr>
        <sz val="11"/>
        <color theme="1"/>
        <rFont val="Calibri"/>
        <family val="2"/>
        <scheme val="minor"/>
      </rPr>
      <t>of Proposed Person Under Guardianship</t>
    </r>
  </si>
  <si>
    <r>
      <t xml:space="preserve">Social Factors </t>
    </r>
    <r>
      <rPr>
        <sz val="11"/>
        <color theme="1"/>
        <rFont val="Calibri"/>
        <family val="2"/>
        <scheme val="minor"/>
      </rPr>
      <t>of Proposed Person Under Guardianship</t>
    </r>
  </si>
  <si>
    <r>
      <t xml:space="preserve">Residential Factors </t>
    </r>
    <r>
      <rPr>
        <sz val="11"/>
        <color theme="1"/>
        <rFont val="Calibri"/>
        <family val="2"/>
        <scheme val="minor"/>
      </rPr>
      <t>of Proposed Person Under Guardianship</t>
    </r>
  </si>
  <si>
    <r>
      <rPr>
        <b/>
        <sz val="11"/>
        <color theme="1"/>
        <rFont val="Calibri"/>
        <family val="2"/>
        <scheme val="minor"/>
      </rPr>
      <t>Medical/Health Factors</t>
    </r>
    <r>
      <rPr>
        <sz val="11"/>
        <color theme="1"/>
        <rFont val="Calibri"/>
        <family val="2"/>
        <scheme val="minor"/>
      </rPr>
      <t xml:space="preserve"> of Proposed Person Under Guardianship</t>
    </r>
  </si>
  <si>
    <t>Factors to consider when scoring: 1. Number of charges and convictions, 2. Degree of charge and conviction, 3. Type of offenses (violent vs. non-violent), 4. Time since last charge or conviction</t>
  </si>
  <si>
    <t>Something that promotes or enhances the well-being of the proposed person under guardianship. Benefits may include both government entitlement programs and/or assistance from non-government programs. Examples include Medicaid/Medicare, Social Security, cash assistance or food stamps.</t>
  </si>
  <si>
    <t xml:space="preserve">This will often occur when the guardian receives a substantial amount of money to care for the proposed person under guardianship or may receive housing subsidies as the result of having the proposed person under guardianship living in his house. If the guardian no longer receives these benefits, it would cause a significant impact on his life.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</si>
</sst>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8" x14ac:knownFonts="1">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sz val="9"/>
      <name val="Calibri"/>
      <family val="2"/>
      <scheme val="minor"/>
    </font>
    <font>
      <i/>
      <sz val="9"/>
      <name val="Calibri"/>
      <family val="2"/>
      <scheme val="minor"/>
    </font>
    <font>
      <b/>
      <sz val="9"/>
      <color theme="0"/>
      <name val="Calibri"/>
      <family val="2"/>
      <scheme val="minor"/>
    </font>
    <font>
      <b/>
      <sz val="14"/>
      <name val="Calibri"/>
      <family val="2"/>
      <scheme val="minor"/>
    </font>
    <font>
      <b/>
      <sz val="16"/>
      <color theme="0"/>
      <name val="Calibri"/>
      <family val="2"/>
      <scheme val="minor"/>
    </font>
    <font>
      <b/>
      <sz val="12"/>
      <color theme="1"/>
      <name val="Calibri"/>
      <family val="2"/>
      <scheme val="minor"/>
    </font>
    <font>
      <b/>
      <sz val="11"/>
      <color theme="1" tint="0.34998626667073579"/>
      <name val="Calibri"/>
      <family val="2"/>
      <scheme val="minor"/>
    </font>
    <font>
      <sz val="11"/>
      <name val="Calibri"/>
      <family val="2"/>
      <scheme val="minor"/>
    </font>
    <font>
      <b/>
      <sz val="11"/>
      <name val="Calibri"/>
      <family val="2"/>
      <scheme val="minor"/>
    </font>
    <font>
      <b/>
      <sz val="12"/>
      <name val="Calibri"/>
      <family val="2"/>
      <scheme val="minor"/>
    </font>
    <font>
      <b/>
      <sz val="14"/>
      <color theme="1"/>
      <name val="Calibri"/>
      <family val="2"/>
      <scheme val="minor"/>
    </font>
    <font>
      <i/>
      <sz val="11"/>
      <name val="Calibri"/>
      <family val="2"/>
      <scheme val="minor"/>
    </font>
    <font>
      <i/>
      <sz val="11"/>
      <color theme="1"/>
      <name val="Calibri"/>
      <family val="2"/>
      <scheme val="minor"/>
    </font>
    <font>
      <b/>
      <sz val="9"/>
      <color rgb="FFC00000"/>
      <name val="Calibri"/>
      <family val="2"/>
      <scheme val="minor"/>
    </font>
    <font>
      <sz val="11"/>
      <color theme="1" tint="0.34998626667073579"/>
      <name val="Calibri"/>
      <family val="2"/>
      <scheme val="minor"/>
    </font>
    <font>
      <sz val="10"/>
      <color theme="1"/>
      <name val="Calibri"/>
      <family val="2"/>
      <scheme val="minor"/>
    </font>
    <font>
      <b/>
      <sz val="11"/>
      <color rgb="FFFF0000"/>
      <name val="Calibri"/>
      <family val="2"/>
      <scheme val="minor"/>
    </font>
    <font>
      <b/>
      <sz val="11"/>
      <color rgb="FFC00000"/>
      <name val="Calibri"/>
      <family val="2"/>
      <scheme val="minor"/>
    </font>
    <font>
      <b/>
      <sz val="12"/>
      <color theme="2" tint="-0.749992370372631"/>
      <name val="Calibri"/>
      <family val="2"/>
      <scheme val="minor"/>
    </font>
    <font>
      <sz val="11"/>
      <color theme="3" tint="-0.499984740745262"/>
      <name val="Calibri"/>
      <family val="2"/>
      <scheme val="minor"/>
    </font>
    <font>
      <b/>
      <sz val="11"/>
      <color theme="3" tint="-0.499984740745262"/>
      <name val="Calibri"/>
      <family val="2"/>
      <scheme val="minor"/>
    </font>
    <font>
      <b/>
      <sz val="12"/>
      <color theme="3" tint="-0.499984740745262"/>
      <name val="Calibri"/>
      <family val="2"/>
      <scheme val="minor"/>
    </font>
    <font>
      <b/>
      <sz val="12"/>
      <color rgb="FFC00000"/>
      <name val="Calibri"/>
      <family val="2"/>
      <scheme val="minor"/>
    </font>
    <font>
      <b/>
      <sz val="16"/>
      <color theme="3" tint="-0.499984740745262"/>
      <name val="Calibri"/>
      <family val="2"/>
      <scheme val="minor"/>
    </font>
    <font>
      <b/>
      <sz val="14"/>
      <color theme="3" tint="-0.499984740745262"/>
      <name val="Calibri"/>
      <family val="2"/>
      <scheme val="minor"/>
    </font>
    <font>
      <i/>
      <sz val="10"/>
      <color theme="1"/>
      <name val="Calibri"/>
      <family val="2"/>
      <scheme val="minor"/>
    </font>
    <font>
      <i/>
      <sz val="11"/>
      <color theme="3" tint="-0.499984740745262"/>
      <name val="Calibri"/>
      <family val="2"/>
      <scheme val="minor"/>
    </font>
    <font>
      <i/>
      <sz val="12"/>
      <color theme="0"/>
      <name val="Calibri"/>
      <family val="2"/>
      <scheme val="minor"/>
    </font>
    <font>
      <b/>
      <sz val="8"/>
      <color theme="0"/>
      <name val="Calibri"/>
      <family val="2"/>
      <scheme val="minor"/>
    </font>
    <font>
      <u/>
      <sz val="11"/>
      <color theme="10"/>
      <name val="Calibri"/>
      <family val="2"/>
      <scheme val="minor"/>
    </font>
    <font>
      <sz val="11"/>
      <color theme="0"/>
      <name val="Calibri"/>
      <family val="2"/>
      <scheme val="minor"/>
    </font>
    <font>
      <sz val="12"/>
      <color theme="1"/>
      <name val="Calibri"/>
      <family val="2"/>
      <scheme val="minor"/>
    </font>
    <font>
      <b/>
      <sz val="12"/>
      <color theme="3"/>
      <name val="Calibri"/>
      <family val="2"/>
      <scheme val="minor"/>
    </font>
    <font>
      <b/>
      <u/>
      <sz val="9"/>
      <color theme="1"/>
      <name val="Calibri"/>
      <family val="2"/>
      <scheme val="minor"/>
    </font>
    <font>
      <sz val="11"/>
      <color rgb="FFC00000"/>
      <name val="Calibri"/>
      <family val="2"/>
      <scheme val="minor"/>
    </font>
    <font>
      <b/>
      <u/>
      <sz val="11"/>
      <name val="Calibri"/>
      <family val="2"/>
      <scheme val="minor"/>
    </font>
    <font>
      <b/>
      <u/>
      <sz val="12"/>
      <color rgb="FFC00000"/>
      <name val="Calibri"/>
      <family val="2"/>
      <scheme val="minor"/>
    </font>
    <font>
      <b/>
      <sz val="18"/>
      <color rgb="FFC00000"/>
      <name val="Calibri"/>
      <family val="2"/>
      <scheme val="minor"/>
    </font>
    <font>
      <b/>
      <sz val="16"/>
      <color theme="1"/>
      <name val="Calibri"/>
      <family val="2"/>
      <scheme val="minor"/>
    </font>
    <font>
      <b/>
      <sz val="16"/>
      <color theme="1" tint="0.249977111117893"/>
      <name val="Calibri"/>
      <family val="2"/>
      <scheme val="minor"/>
    </font>
    <font>
      <b/>
      <sz val="12"/>
      <color theme="1" tint="0.249977111117893"/>
      <name val="Calibri"/>
      <family val="2"/>
      <scheme val="minor"/>
    </font>
    <font>
      <b/>
      <sz val="10"/>
      <color theme="1" tint="0.249977111117893"/>
      <name val="Calibri"/>
      <family val="2"/>
      <scheme val="minor"/>
    </font>
    <font>
      <i/>
      <sz val="10"/>
      <name val="Calibri"/>
      <family val="2"/>
      <scheme val="minor"/>
    </font>
    <font>
      <sz val="8"/>
      <color theme="1"/>
      <name val="Calibri"/>
      <family val="2"/>
      <scheme val="minor"/>
    </font>
    <font>
      <sz val="8"/>
      <color theme="1" tint="0.34998626667073579"/>
      <name val="Calibri"/>
      <family val="2"/>
      <scheme val="minor"/>
    </font>
    <font>
      <b/>
      <sz val="16"/>
      <color rgb="FFC00000"/>
      <name val="Calibri"/>
      <family val="2"/>
      <scheme val="minor"/>
    </font>
    <font>
      <b/>
      <u/>
      <sz val="11"/>
      <color rgb="FFC00000"/>
      <name val="Calibri"/>
      <family val="2"/>
      <scheme val="minor"/>
    </font>
    <font>
      <sz val="12"/>
      <color theme="1" tint="0.34998626667073579"/>
      <name val="Calibri"/>
      <family val="2"/>
      <scheme val="minor"/>
    </font>
    <font>
      <b/>
      <u/>
      <sz val="12"/>
      <color theme="4" tint="-0.249977111117893"/>
      <name val="Calibri"/>
      <family val="2"/>
      <scheme val="minor"/>
    </font>
    <font>
      <i/>
      <sz val="11"/>
      <color theme="3" tint="-0.249977111117893"/>
      <name val="Calibri"/>
      <family val="2"/>
      <scheme val="minor"/>
    </font>
    <font>
      <sz val="14"/>
      <color theme="2" tint="-0.89999084444715716"/>
      <name val="Calibri"/>
      <family val="2"/>
      <scheme val="minor"/>
    </font>
    <font>
      <b/>
      <sz val="14"/>
      <color theme="2" tint="-0.89999084444715716"/>
      <name val="Calibri"/>
      <family val="2"/>
      <scheme val="minor"/>
    </font>
    <font>
      <i/>
      <sz val="12"/>
      <color theme="1"/>
      <name val="Calibri"/>
      <family val="2"/>
      <scheme val="minor"/>
    </font>
    <font>
      <b/>
      <i/>
      <sz val="12"/>
      <color theme="1"/>
      <name val="Calibri"/>
      <family val="2"/>
      <scheme val="minor"/>
    </font>
    <font>
      <b/>
      <sz val="14"/>
      <color theme="0"/>
      <name val="Calibri"/>
      <family val="2"/>
      <scheme val="minor"/>
    </font>
    <font>
      <i/>
      <sz val="11"/>
      <color theme="0"/>
      <name val="Calibri"/>
      <family val="2"/>
      <scheme val="minor"/>
    </font>
    <font>
      <i/>
      <u/>
      <sz val="12"/>
      <color theme="1"/>
      <name val="Calibri"/>
      <family val="2"/>
      <scheme val="minor"/>
    </font>
    <font>
      <b/>
      <i/>
      <sz val="14"/>
      <color theme="1"/>
      <name val="Calibri"/>
      <family val="2"/>
      <scheme val="minor"/>
    </font>
    <font>
      <b/>
      <sz val="11"/>
      <color theme="3" tint="-0.249977111117893"/>
      <name val="Calibri"/>
      <family val="2"/>
      <scheme val="minor"/>
    </font>
    <font>
      <b/>
      <sz val="10"/>
      <color theme="1"/>
      <name val="Calibri"/>
      <family val="2"/>
      <scheme val="minor"/>
    </font>
    <font>
      <sz val="10.5"/>
      <color theme="1"/>
      <name val="Calibri"/>
      <family val="2"/>
      <scheme val="minor"/>
    </font>
  </fonts>
  <fills count="11">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646B86"/>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3" tint="-0.24994659260841701"/>
      </bottom>
      <diagonal/>
    </border>
  </borders>
  <cellStyleXfs count="2">
    <xf numFmtId="0" fontId="0" fillId="0" borderId="0"/>
    <xf numFmtId="0" fontId="36" fillId="0" borderId="0" applyNumberFormat="0" applyFill="0" applyBorder="0" applyAlignment="0" applyProtection="0"/>
  </cellStyleXfs>
  <cellXfs count="469">
    <xf numFmtId="0" fontId="0" fillId="0" borderId="0" xfId="0"/>
    <xf numFmtId="0" fontId="0" fillId="0" borderId="0" xfId="0" applyAlignment="1">
      <alignment horizontal="center" wrapText="1"/>
    </xf>
    <xf numFmtId="0" fontId="2" fillId="0" borderId="0" xfId="0" applyFont="1" applyFill="1" applyBorder="1" applyAlignment="1" applyProtection="1">
      <alignment horizontal="left" wrapText="1"/>
      <protection locked="0"/>
    </xf>
    <xf numFmtId="0" fontId="5" fillId="4" borderId="0" xfId="0" applyFont="1" applyFill="1" applyAlignment="1">
      <alignment horizontal="left" vertical="top"/>
    </xf>
    <xf numFmtId="0" fontId="10" fillId="0" borderId="1" xfId="0" applyFont="1" applyFill="1" applyBorder="1" applyAlignment="1">
      <alignment horizontal="left"/>
    </xf>
    <xf numFmtId="0" fontId="0" fillId="0" borderId="0" xfId="0" applyFill="1"/>
    <xf numFmtId="0" fontId="0" fillId="0" borderId="0" xfId="0" applyFill="1" applyBorder="1"/>
    <xf numFmtId="0" fontId="10" fillId="0" borderId="1" xfId="0" applyFont="1" applyFill="1" applyBorder="1" applyAlignment="1">
      <alignment horizontal="left" wrapText="1"/>
    </xf>
    <xf numFmtId="0" fontId="0" fillId="4" borderId="0" xfId="0" applyFont="1" applyFill="1" applyAlignment="1">
      <alignment horizontal="right" vertical="top" wrapText="1"/>
    </xf>
    <xf numFmtId="0" fontId="5" fillId="0" borderId="0" xfId="0" applyFont="1" applyAlignment="1">
      <alignment horizontal="right" vertical="top" wrapText="1"/>
    </xf>
    <xf numFmtId="0" fontId="0" fillId="0" borderId="0" xfId="0" applyFont="1" applyFill="1" applyAlignment="1">
      <alignment horizontal="left" vertical="top" wrapText="1"/>
    </xf>
    <xf numFmtId="0" fontId="0" fillId="0" borderId="1" xfId="0" applyFont="1" applyFill="1" applyBorder="1" applyAlignment="1">
      <alignment horizontal="left" vertical="top" wrapText="1"/>
    </xf>
    <xf numFmtId="0" fontId="0" fillId="0" borderId="0" xfId="0" applyFont="1" applyAlignment="1">
      <alignment horizontal="right" vertical="top" wrapText="1"/>
    </xf>
    <xf numFmtId="0" fontId="16" fillId="0" borderId="2" xfId="0" applyFont="1" applyFill="1" applyBorder="1" applyAlignment="1">
      <alignment horizontal="right"/>
    </xf>
    <xf numFmtId="0" fontId="5" fillId="0" borderId="0" xfId="0" applyFont="1" applyBorder="1" applyAlignment="1">
      <alignment horizontal="right" vertical="top"/>
    </xf>
    <xf numFmtId="0" fontId="5" fillId="0" borderId="0" xfId="0" applyFont="1" applyBorder="1" applyAlignment="1">
      <alignment horizontal="right" vertical="top" wrapText="1"/>
    </xf>
    <xf numFmtId="0" fontId="14" fillId="0" borderId="0" xfId="0" applyFont="1" applyFill="1" applyAlignment="1">
      <alignment horizontal="left" vertical="top" wrapText="1"/>
    </xf>
    <xf numFmtId="0" fontId="5" fillId="0" borderId="1" xfId="0" applyFont="1" applyBorder="1" applyAlignment="1">
      <alignment horizontal="right" vertical="top"/>
    </xf>
    <xf numFmtId="0" fontId="20" fillId="0" borderId="0" xfId="0" applyFont="1" applyAlignment="1">
      <alignment horizontal="left"/>
    </xf>
    <xf numFmtId="0" fontId="0" fillId="0" borderId="0" xfId="0" applyAlignment="1">
      <alignment wrapText="1"/>
    </xf>
    <xf numFmtId="0" fontId="10" fillId="0" borderId="1" xfId="0" applyFont="1" applyFill="1" applyBorder="1" applyAlignment="1">
      <alignment wrapText="1"/>
    </xf>
    <xf numFmtId="0" fontId="10" fillId="0" borderId="1" xfId="0" applyFont="1" applyFill="1" applyBorder="1" applyAlignment="1"/>
    <xf numFmtId="0" fontId="5" fillId="0" borderId="0" xfId="0" applyFont="1" applyAlignment="1">
      <alignment horizontal="right" vertical="top"/>
    </xf>
    <xf numFmtId="0" fontId="14" fillId="0" borderId="0" xfId="0" applyFont="1" applyFill="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4" fillId="0" borderId="0" xfId="0" applyFont="1" applyFill="1" applyAlignment="1" applyProtection="1">
      <alignment horizontal="center" wrapText="1"/>
      <protection locked="0"/>
    </xf>
    <xf numFmtId="0" fontId="14" fillId="0" borderId="0" xfId="0" applyFont="1" applyFill="1" applyAlignment="1">
      <alignment wrapText="1"/>
    </xf>
    <xf numFmtId="0" fontId="5" fillId="0" borderId="0" xfId="0" applyFont="1" applyFill="1" applyAlignment="1">
      <alignment horizontal="left" vertical="top"/>
    </xf>
    <xf numFmtId="0" fontId="5" fillId="0" borderId="0" xfId="0" applyFont="1" applyFill="1" applyAlignment="1">
      <alignment vertical="top" wrapText="1"/>
    </xf>
    <xf numFmtId="0" fontId="5" fillId="0" borderId="0" xfId="0" applyFont="1" applyFill="1" applyAlignment="1">
      <alignment vertical="top"/>
    </xf>
    <xf numFmtId="0" fontId="0" fillId="0" borderId="0" xfId="0" applyFont="1" applyFill="1" applyBorder="1" applyAlignment="1">
      <alignment horizontal="left" vertical="top" wrapText="1"/>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5" fillId="0" borderId="0" xfId="0" applyFont="1" applyFill="1" applyAlignment="1">
      <alignment horizontal="right" vertical="top"/>
    </xf>
    <xf numFmtId="0" fontId="14" fillId="0" borderId="0" xfId="0" applyFont="1" applyFill="1" applyBorder="1" applyAlignment="1">
      <alignment horizontal="left" wrapText="1"/>
    </xf>
    <xf numFmtId="0" fontId="14" fillId="0" borderId="0" xfId="0" applyFont="1" applyAlignment="1">
      <alignment horizontal="left" vertical="top" wrapText="1"/>
    </xf>
    <xf numFmtId="0" fontId="5" fillId="0" borderId="1" xfId="0" applyFont="1" applyFill="1" applyBorder="1" applyAlignment="1">
      <alignment horizontal="right" vertical="top"/>
    </xf>
    <xf numFmtId="0" fontId="0" fillId="0" borderId="0" xfId="0" applyFont="1" applyFill="1" applyAlignment="1">
      <alignment vertical="top" wrapText="1"/>
    </xf>
    <xf numFmtId="0" fontId="0" fillId="0" borderId="0" xfId="0" applyFont="1" applyAlignment="1">
      <alignment vertical="top" wrapText="1"/>
    </xf>
    <xf numFmtId="0" fontId="0" fillId="0" borderId="1" xfId="0" applyFont="1" applyFill="1" applyBorder="1" applyAlignment="1">
      <alignment vertical="top" wrapText="1"/>
    </xf>
    <xf numFmtId="0" fontId="14" fillId="0" borderId="0" xfId="0" applyFont="1" applyFill="1" applyBorder="1" applyAlignment="1">
      <alignment horizontal="center" wrapText="1"/>
    </xf>
    <xf numFmtId="0" fontId="16" fillId="0" borderId="0" xfId="0" applyFont="1" applyFill="1" applyBorder="1" applyAlignment="1">
      <alignment horizontal="center" wrapText="1"/>
    </xf>
    <xf numFmtId="0" fontId="0" fillId="4" borderId="0" xfId="0" applyFill="1" applyAlignment="1">
      <alignment horizontal="center" wrapText="1"/>
    </xf>
    <xf numFmtId="0" fontId="0" fillId="4" borderId="0" xfId="0" applyFill="1" applyAlignment="1">
      <alignment wrapText="1"/>
    </xf>
    <xf numFmtId="0" fontId="24" fillId="4" borderId="0" xfId="0" applyFont="1" applyFill="1" applyAlignment="1">
      <alignment horizontal="right"/>
    </xf>
    <xf numFmtId="0" fontId="24" fillId="4" borderId="0" xfId="0" applyFont="1" applyFill="1" applyAlignment="1">
      <alignment horizontal="center" vertical="center" wrapText="1"/>
    </xf>
    <xf numFmtId="0" fontId="2" fillId="0" borderId="1" xfId="0" applyFont="1" applyFill="1" applyBorder="1" applyAlignment="1"/>
    <xf numFmtId="0" fontId="2" fillId="0" borderId="0" xfId="0" applyFont="1"/>
    <xf numFmtId="0" fontId="5" fillId="0" borderId="0" xfId="0" applyFont="1" applyFill="1" applyAlignment="1">
      <alignment horizontal="right" vertical="top" wrapText="1"/>
    </xf>
    <xf numFmtId="0" fontId="5" fillId="0" borderId="0" xfId="0" applyFont="1" applyFill="1" applyBorder="1" applyAlignment="1">
      <alignment horizontal="right" vertical="top"/>
    </xf>
    <xf numFmtId="0" fontId="0" fillId="2" borderId="0" xfId="0" applyFill="1" applyAlignment="1">
      <alignment wrapText="1"/>
    </xf>
    <xf numFmtId="0" fontId="0" fillId="2" borderId="0" xfId="0" applyFill="1" applyAlignment="1">
      <alignment horizontal="center" wrapText="1"/>
    </xf>
    <xf numFmtId="0" fontId="0" fillId="0" borderId="0" xfId="0" applyBorder="1" applyAlignment="1" applyProtection="1">
      <alignment wrapText="1"/>
    </xf>
    <xf numFmtId="0" fontId="25" fillId="0" borderId="0" xfId="0" applyFont="1" applyFill="1" applyBorder="1" applyAlignment="1" applyProtection="1">
      <alignment horizontal="center"/>
    </xf>
    <xf numFmtId="0" fontId="26" fillId="0" borderId="0" xfId="0" applyFont="1" applyFill="1" applyBorder="1" applyAlignment="1" applyProtection="1">
      <alignment horizontal="center"/>
    </xf>
    <xf numFmtId="0" fontId="27" fillId="0" borderId="0" xfId="0" applyFont="1" applyFill="1" applyBorder="1" applyAlignment="1" applyProtection="1">
      <alignment horizontal="center"/>
    </xf>
    <xf numFmtId="0" fontId="28" fillId="0" borderId="0" xfId="0" applyFont="1" applyFill="1" applyBorder="1" applyAlignment="1" applyProtection="1">
      <alignment horizontal="center"/>
    </xf>
    <xf numFmtId="0" fontId="2" fillId="0" borderId="0" xfId="0" applyFont="1" applyFill="1" applyBorder="1" applyAlignment="1" applyProtection="1">
      <alignment wrapText="1"/>
    </xf>
    <xf numFmtId="0" fontId="0" fillId="0" borderId="0" xfId="0" applyFont="1" applyFill="1" applyBorder="1" applyAlignment="1" applyProtection="1">
      <alignment wrapText="1"/>
    </xf>
    <xf numFmtId="0" fontId="28" fillId="0" borderId="0" xfId="0" applyFont="1" applyFill="1" applyBorder="1" applyAlignment="1" applyProtection="1">
      <alignment horizontal="center" wrapText="1"/>
    </xf>
    <xf numFmtId="0" fontId="28" fillId="0" borderId="0" xfId="0" applyFont="1" applyFill="1" applyBorder="1" applyAlignment="1" applyProtection="1">
      <alignment horizontal="left" wrapText="1"/>
    </xf>
    <xf numFmtId="0" fontId="14" fillId="0" borderId="0" xfId="0" applyFont="1" applyFill="1" applyBorder="1" applyAlignment="1" applyProtection="1">
      <alignment wrapText="1"/>
    </xf>
    <xf numFmtId="0" fontId="25" fillId="0" borderId="0" xfId="0" applyFont="1" applyBorder="1" applyAlignment="1" applyProtection="1">
      <alignment horizontal="center" wrapText="1"/>
    </xf>
    <xf numFmtId="0" fontId="0" fillId="0" borderId="0" xfId="0" applyAlignment="1" applyProtection="1">
      <alignment wrapText="1"/>
    </xf>
    <xf numFmtId="0" fontId="25" fillId="0" borderId="0" xfId="0" applyFont="1" applyAlignment="1" applyProtection="1">
      <alignment horizontal="center" wrapText="1"/>
    </xf>
    <xf numFmtId="0" fontId="2" fillId="3" borderId="2" xfId="0" applyFont="1" applyFill="1" applyBorder="1" applyAlignment="1">
      <alignment horizontal="left"/>
    </xf>
    <xf numFmtId="0" fontId="0" fillId="3" borderId="2" xfId="0" applyNumberFormat="1" applyFill="1" applyBorder="1" applyAlignment="1">
      <alignment horizontal="left" wrapText="1"/>
    </xf>
    <xf numFmtId="0" fontId="2" fillId="3" borderId="2" xfId="0" applyFont="1" applyFill="1" applyBorder="1"/>
    <xf numFmtId="0" fontId="2" fillId="3" borderId="2" xfId="0" applyFont="1" applyFill="1" applyBorder="1" applyAlignment="1"/>
    <xf numFmtId="0" fontId="0" fillId="3" borderId="2" xfId="0" applyFill="1" applyBorder="1" applyAlignment="1">
      <alignment horizontal="center" wrapText="1"/>
    </xf>
    <xf numFmtId="0" fontId="0" fillId="0" borderId="0" xfId="0" applyFont="1" applyFill="1" applyAlignment="1">
      <alignment horizontal="left" wrapText="1"/>
    </xf>
    <xf numFmtId="0" fontId="0" fillId="0" borderId="0" xfId="0" applyAlignment="1"/>
    <xf numFmtId="0" fontId="0" fillId="0" borderId="0" xfId="0" applyFont="1" applyFill="1" applyAlignment="1">
      <alignment vertical="top"/>
    </xf>
    <xf numFmtId="0" fontId="11" fillId="2" borderId="0" xfId="0" applyFont="1" applyFill="1" applyBorder="1" applyAlignment="1">
      <alignment horizontal="left"/>
    </xf>
    <xf numFmtId="0" fontId="5" fillId="0" borderId="0" xfId="0" applyFont="1" applyFill="1" applyBorder="1" applyAlignment="1">
      <alignment horizontal="right" wrapText="1"/>
    </xf>
    <xf numFmtId="0" fontId="22" fillId="0" borderId="0" xfId="0" applyFont="1" applyFill="1" applyBorder="1" applyAlignment="1">
      <alignment horizontal="right" wrapText="1"/>
    </xf>
    <xf numFmtId="0" fontId="13" fillId="0" borderId="0" xfId="0" applyFont="1" applyFill="1" applyAlignment="1">
      <alignment horizontal="center"/>
    </xf>
    <xf numFmtId="0" fontId="0" fillId="0" borderId="0" xfId="0" applyFont="1" applyFill="1" applyAlignment="1">
      <alignment horizontal="right" vertical="top"/>
    </xf>
    <xf numFmtId="0" fontId="2" fillId="0" borderId="0" xfId="0" applyFont="1" applyFill="1" applyAlignment="1">
      <alignment vertical="top"/>
    </xf>
    <xf numFmtId="0" fontId="5" fillId="0" borderId="0" xfId="0" applyFont="1" applyFill="1" applyAlignment="1">
      <alignment horizontal="left"/>
    </xf>
    <xf numFmtId="0" fontId="0" fillId="0" borderId="0" xfId="0" applyFont="1" applyFill="1" applyAlignment="1">
      <alignment horizontal="right"/>
    </xf>
    <xf numFmtId="0" fontId="10" fillId="0" borderId="0" xfId="0" applyFont="1" applyFill="1" applyBorder="1" applyAlignment="1" applyProtection="1">
      <alignment horizontal="center"/>
      <protection locked="0"/>
    </xf>
    <xf numFmtId="0" fontId="10" fillId="0" borderId="0" xfId="0" applyFont="1" applyFill="1" applyBorder="1" applyAlignment="1">
      <alignment horizontal="center"/>
    </xf>
    <xf numFmtId="0" fontId="13" fillId="3" borderId="0" xfId="0" applyFont="1" applyFill="1" applyBorder="1" applyAlignment="1" applyProtection="1">
      <alignment horizontal="center" wrapText="1"/>
      <protection locked="0"/>
    </xf>
    <xf numFmtId="0" fontId="13" fillId="3" borderId="0" xfId="0" applyFont="1" applyFill="1" applyBorder="1" applyAlignment="1">
      <alignment horizontal="center" wrapText="1"/>
    </xf>
    <xf numFmtId="0" fontId="0" fillId="0" borderId="2" xfId="0" applyFont="1" applyFill="1" applyBorder="1" applyAlignment="1">
      <alignment horizontal="left" vertical="top" wrapText="1"/>
    </xf>
    <xf numFmtId="0" fontId="2" fillId="0" borderId="2" xfId="0" applyFont="1" applyFill="1" applyBorder="1" applyAlignment="1" applyProtection="1">
      <alignment vertical="center" wrapText="1"/>
      <protection locked="0"/>
    </xf>
    <xf numFmtId="0" fontId="0" fillId="0" borderId="2" xfId="0" applyFont="1" applyFill="1" applyBorder="1" applyAlignment="1">
      <alignment vertical="top" wrapText="1"/>
    </xf>
    <xf numFmtId="0" fontId="13" fillId="0" borderId="2" xfId="0" applyFont="1" applyFill="1" applyBorder="1" applyAlignment="1">
      <alignment horizontal="center"/>
    </xf>
    <xf numFmtId="0" fontId="10" fillId="0" borderId="0" xfId="0" applyFont="1" applyFill="1" applyBorder="1" applyAlignment="1">
      <alignment wrapText="1"/>
    </xf>
    <xf numFmtId="0" fontId="13" fillId="4" borderId="9" xfId="0" applyFont="1" applyFill="1" applyBorder="1" applyAlignment="1" applyProtection="1">
      <alignment horizontal="center"/>
      <protection locked="0"/>
    </xf>
    <xf numFmtId="0" fontId="14" fillId="0" borderId="10" xfId="0" applyFont="1" applyFill="1" applyBorder="1" applyAlignment="1" applyProtection="1">
      <alignment horizontal="center" vertical="center" wrapText="1"/>
      <protection locked="0"/>
    </xf>
    <xf numFmtId="0" fontId="13" fillId="3" borderId="9" xfId="0" applyFont="1" applyFill="1" applyBorder="1" applyAlignment="1" applyProtection="1">
      <alignment horizontal="center"/>
      <protection locked="0"/>
    </xf>
    <xf numFmtId="0" fontId="13" fillId="4" borderId="9" xfId="0" applyFont="1" applyFill="1" applyBorder="1" applyAlignment="1">
      <alignment horizontal="center"/>
    </xf>
    <xf numFmtId="0" fontId="13" fillId="4" borderId="10" xfId="0" applyFont="1" applyFill="1" applyBorder="1" applyAlignment="1">
      <alignment horizontal="center"/>
    </xf>
    <xf numFmtId="0" fontId="14" fillId="0" borderId="10"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wrapText="1"/>
      <protection locked="0"/>
    </xf>
    <xf numFmtId="0" fontId="13" fillId="3" borderId="6" xfId="0" applyFont="1" applyFill="1" applyBorder="1" applyAlignment="1">
      <alignment horizontal="center" wrapText="1"/>
    </xf>
    <xf numFmtId="0" fontId="14" fillId="0" borderId="6"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wrapText="1"/>
      <protection locked="0"/>
    </xf>
    <xf numFmtId="0" fontId="13" fillId="4" borderId="10" xfId="0" applyFont="1" applyFill="1" applyBorder="1" applyAlignment="1" applyProtection="1">
      <alignment horizontal="center" wrapText="1"/>
      <protection locked="0"/>
    </xf>
    <xf numFmtId="0" fontId="13" fillId="4" borderId="9" xfId="0" applyFont="1" applyFill="1" applyBorder="1" applyAlignment="1" applyProtection="1">
      <alignment horizontal="center" vertical="center" wrapText="1"/>
      <protection locked="0"/>
    </xf>
    <xf numFmtId="0" fontId="13" fillId="4" borderId="10" xfId="0" applyFont="1" applyFill="1" applyBorder="1" applyAlignment="1" applyProtection="1">
      <alignment horizontal="center"/>
    </xf>
    <xf numFmtId="0" fontId="13" fillId="3" borderId="3" xfId="0" applyFont="1" applyFill="1" applyBorder="1" applyAlignment="1" applyProtection="1">
      <alignment horizontal="center"/>
    </xf>
    <xf numFmtId="0" fontId="13" fillId="3" borderId="6" xfId="0" applyFont="1" applyFill="1" applyBorder="1" applyAlignment="1" applyProtection="1">
      <alignment horizontal="center"/>
    </xf>
    <xf numFmtId="0" fontId="13" fillId="4" borderId="9" xfId="0" applyFont="1" applyFill="1" applyBorder="1" applyAlignment="1" applyProtection="1">
      <alignment vertical="center" wrapText="1"/>
      <protection locked="0"/>
    </xf>
    <xf numFmtId="0" fontId="13" fillId="4" borderId="9" xfId="0" applyFont="1" applyFill="1" applyBorder="1" applyAlignment="1">
      <alignment horizontal="center" vertical="center"/>
    </xf>
    <xf numFmtId="0" fontId="13" fillId="3" borderId="9" xfId="0" applyFont="1" applyFill="1" applyBorder="1" applyAlignment="1" applyProtection="1">
      <alignment horizontal="center" vertical="center" wrapText="1"/>
      <protection locked="0"/>
    </xf>
    <xf numFmtId="0" fontId="17" fillId="0" borderId="0" xfId="0" applyFont="1" applyFill="1" applyBorder="1" applyAlignment="1">
      <alignment horizontal="center" vertical="center"/>
    </xf>
    <xf numFmtId="0" fontId="0" fillId="0" borderId="2" xfId="0" applyFont="1" applyFill="1" applyBorder="1" applyAlignment="1">
      <alignment horizontal="right" vertical="top"/>
    </xf>
    <xf numFmtId="0" fontId="31" fillId="0" borderId="0" xfId="0" applyFont="1" applyBorder="1" applyAlignment="1" applyProtection="1">
      <alignment vertical="center" wrapText="1"/>
    </xf>
    <xf numFmtId="0" fontId="2" fillId="6" borderId="9" xfId="0" applyFont="1" applyFill="1" applyBorder="1" applyAlignment="1">
      <alignment horizontal="center" vertical="center" wrapText="1"/>
    </xf>
    <xf numFmtId="0" fontId="1" fillId="6" borderId="10" xfId="0" applyFont="1" applyFill="1" applyBorder="1" applyAlignment="1" applyProtection="1">
      <alignment horizontal="center"/>
    </xf>
    <xf numFmtId="0" fontId="1" fillId="6" borderId="10" xfId="0" applyFont="1" applyFill="1" applyBorder="1" applyAlignment="1" applyProtection="1">
      <alignment horizontal="center" vertical="center" wrapText="1"/>
    </xf>
    <xf numFmtId="0" fontId="1" fillId="6" borderId="10" xfId="0" applyFont="1" applyFill="1" applyBorder="1" applyAlignment="1">
      <alignment horizontal="center" vertical="center" wrapText="1"/>
    </xf>
    <xf numFmtId="0" fontId="13" fillId="0" borderId="9" xfId="0" applyFont="1" applyFill="1" applyBorder="1" applyAlignment="1" applyProtection="1">
      <alignment vertical="center" wrapText="1"/>
      <protection locked="0"/>
    </xf>
    <xf numFmtId="0" fontId="13" fillId="0" borderId="10" xfId="0" applyFont="1" applyFill="1" applyBorder="1" applyAlignment="1" applyProtection="1">
      <alignment horizontal="center"/>
    </xf>
    <xf numFmtId="0" fontId="0" fillId="0" borderId="0" xfId="0" applyBorder="1"/>
    <xf numFmtId="0" fontId="12" fillId="0" borderId="0" xfId="0" applyFont="1" applyBorder="1" applyAlignment="1">
      <alignment horizontal="center"/>
    </xf>
    <xf numFmtId="0" fontId="3" fillId="2" borderId="0" xfId="0" applyFont="1" applyFill="1" applyAlignment="1">
      <alignment vertical="top"/>
    </xf>
    <xf numFmtId="0" fontId="0" fillId="0" borderId="0" xfId="0" applyProtection="1">
      <protection locked="0"/>
    </xf>
    <xf numFmtId="0" fontId="3" fillId="2" borderId="0" xfId="0" applyFont="1" applyFill="1" applyAlignment="1">
      <alignment vertical="top" wrapText="1"/>
    </xf>
    <xf numFmtId="0" fontId="21" fillId="2" borderId="0" xfId="0" applyFont="1" applyFill="1" applyAlignment="1">
      <alignment wrapText="1"/>
    </xf>
    <xf numFmtId="0" fontId="39" fillId="0" borderId="1" xfId="0" applyFont="1" applyBorder="1" applyAlignment="1">
      <alignment vertical="top" wrapText="1"/>
    </xf>
    <xf numFmtId="0" fontId="21" fillId="0" borderId="1" xfId="0" applyFont="1" applyBorder="1" applyAlignment="1">
      <alignment wrapText="1"/>
    </xf>
    <xf numFmtId="0" fontId="2" fillId="0" borderId="0" xfId="0" applyFont="1" applyAlignment="1">
      <alignment horizontal="left" vertical="top" wrapText="1"/>
    </xf>
    <xf numFmtId="0" fontId="29" fillId="0" borderId="2" xfId="0" applyFont="1" applyFill="1" applyBorder="1" applyAlignment="1">
      <alignment horizontal="center" vertical="center"/>
    </xf>
    <xf numFmtId="0" fontId="2" fillId="4" borderId="0" xfId="0" applyFont="1" applyFill="1" applyBorder="1" applyAlignment="1" applyProtection="1">
      <alignment horizontal="left" vertical="top" wrapText="1"/>
      <protection locked="0"/>
    </xf>
    <xf numFmtId="0" fontId="0" fillId="4" borderId="0" xfId="0" applyFill="1"/>
    <xf numFmtId="0" fontId="0" fillId="4" borderId="0" xfId="0" applyFill="1" applyAlignment="1">
      <alignment horizontal="right"/>
    </xf>
    <xf numFmtId="0" fontId="2" fillId="4" borderId="0" xfId="0" applyFont="1" applyFill="1" applyBorder="1" applyAlignment="1" applyProtection="1">
      <alignment horizontal="left" wrapText="1"/>
      <protection locked="0"/>
    </xf>
    <xf numFmtId="0" fontId="0" fillId="4" borderId="0" xfId="0" applyFill="1" applyBorder="1" applyAlignment="1">
      <alignment horizontal="right"/>
    </xf>
    <xf numFmtId="0" fontId="0" fillId="4" borderId="0" xfId="0" applyFont="1" applyFill="1" applyAlignment="1">
      <alignment horizontal="right"/>
    </xf>
    <xf numFmtId="14" fontId="2" fillId="4" borderId="0" xfId="0" applyNumberFormat="1" applyFont="1" applyFill="1" applyBorder="1" applyAlignment="1" applyProtection="1">
      <alignment horizontal="left" wrapText="1"/>
      <protection locked="0"/>
    </xf>
    <xf numFmtId="0" fontId="0" fillId="4" borderId="0" xfId="0" applyFont="1" applyFill="1" applyBorder="1" applyAlignment="1" applyProtection="1">
      <alignment horizontal="right"/>
    </xf>
    <xf numFmtId="0" fontId="2" fillId="4" borderId="0" xfId="0" applyFont="1" applyFill="1" applyBorder="1" applyAlignment="1" applyProtection="1">
      <alignment horizontal="left" vertical="top" wrapText="1"/>
    </xf>
    <xf numFmtId="0" fontId="0" fillId="4" borderId="0" xfId="0" applyFill="1" applyBorder="1" applyAlignment="1" applyProtection="1">
      <alignment horizontal="right"/>
    </xf>
    <xf numFmtId="14" fontId="2" fillId="4" borderId="0" xfId="0" applyNumberFormat="1" applyFont="1" applyFill="1" applyBorder="1" applyAlignment="1" applyProtection="1">
      <alignment horizontal="left" wrapText="1"/>
    </xf>
    <xf numFmtId="0" fontId="12" fillId="4" borderId="0" xfId="0" applyFont="1" applyFill="1" applyBorder="1" applyAlignment="1" applyProtection="1">
      <alignment horizontal="center"/>
    </xf>
    <xf numFmtId="0" fontId="0" fillId="0" borderId="10"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1" fillId="6" borderId="9" xfId="0" applyFont="1" applyFill="1" applyBorder="1" applyAlignment="1">
      <alignment horizontal="center" vertical="center" wrapText="1"/>
    </xf>
    <xf numFmtId="0" fontId="1" fillId="6" borderId="10" xfId="0" applyFont="1" applyFill="1" applyBorder="1" applyAlignment="1">
      <alignment horizontal="center" wrapText="1"/>
    </xf>
    <xf numFmtId="0" fontId="1" fillId="6" borderId="9" xfId="0" applyFont="1" applyFill="1" applyBorder="1" applyAlignment="1">
      <alignment horizontal="center" wrapText="1"/>
    </xf>
    <xf numFmtId="0" fontId="1" fillId="6" borderId="11" xfId="0" applyFont="1" applyFill="1" applyBorder="1" applyAlignment="1">
      <alignment horizontal="center" vertical="center" wrapText="1"/>
    </xf>
    <xf numFmtId="0" fontId="1" fillId="6" borderId="9" xfId="0" applyFont="1" applyFill="1" applyBorder="1" applyAlignment="1">
      <alignment horizontal="center" vertical="center"/>
    </xf>
    <xf numFmtId="0" fontId="35" fillId="6" borderId="9" xfId="0" applyFont="1" applyFill="1" applyBorder="1" applyAlignment="1">
      <alignment vertical="center" wrapText="1"/>
    </xf>
    <xf numFmtId="0" fontId="28" fillId="0" borderId="0" xfId="0" applyFont="1" applyFill="1" applyBorder="1" applyAlignment="1" applyProtection="1">
      <alignment horizontal="left" vertical="top" wrapText="1"/>
    </xf>
    <xf numFmtId="0" fontId="31" fillId="0" borderId="0" xfId="0" applyFont="1" applyFill="1" applyBorder="1" applyAlignment="1" applyProtection="1">
      <alignment horizontal="left" vertical="center"/>
    </xf>
    <xf numFmtId="0" fontId="0" fillId="0" borderId="0" xfId="0" applyAlignment="1">
      <alignment vertical="center"/>
    </xf>
    <xf numFmtId="0" fontId="2" fillId="0" borderId="0" xfId="0" applyFont="1" applyFill="1" applyAlignment="1">
      <alignment horizontal="center" vertical="center" wrapText="1"/>
    </xf>
    <xf numFmtId="0" fontId="13" fillId="4" borderId="0" xfId="0" applyFont="1" applyFill="1" applyAlignment="1">
      <alignment horizontal="right"/>
    </xf>
    <xf numFmtId="0" fontId="34" fillId="2" borderId="0" xfId="0" applyFont="1" applyFill="1" applyBorder="1" applyAlignment="1">
      <alignment horizontal="left" wrapText="1"/>
    </xf>
    <xf numFmtId="0" fontId="0" fillId="0" borderId="0" xfId="0" applyFont="1" applyAlignment="1">
      <alignment horizontal="left" vertical="top" wrapText="1"/>
    </xf>
    <xf numFmtId="0" fontId="0" fillId="3" borderId="2" xfId="0" applyFill="1" applyBorder="1" applyAlignment="1">
      <alignment horizontal="left" wrapText="1"/>
    </xf>
    <xf numFmtId="0" fontId="2" fillId="4" borderId="0" xfId="0" applyNumberFormat="1" applyFont="1" applyFill="1" applyBorder="1" applyAlignment="1" applyProtection="1">
      <alignment horizontal="left" wrapText="1"/>
    </xf>
    <xf numFmtId="0" fontId="30" fillId="0" borderId="0" xfId="0" applyFont="1" applyBorder="1" applyAlignment="1" applyProtection="1">
      <alignment horizontal="center" vertical="center" wrapText="1"/>
    </xf>
    <xf numFmtId="0" fontId="14" fillId="0" borderId="0" xfId="0" applyFont="1" applyFill="1" applyBorder="1" applyAlignment="1">
      <alignment horizontal="left" vertical="top" wrapText="1"/>
    </xf>
    <xf numFmtId="0" fontId="0" fillId="3" borderId="2" xfId="0" applyFill="1" applyBorder="1"/>
    <xf numFmtId="0" fontId="0" fillId="0" borderId="0" xfId="0" applyAlignment="1">
      <alignment horizontal="left" vertical="top" wrapText="1"/>
    </xf>
    <xf numFmtId="0" fontId="0" fillId="3" borderId="2" xfId="0" applyFill="1" applyBorder="1" applyAlignment="1">
      <alignment wrapText="1"/>
    </xf>
    <xf numFmtId="0" fontId="2" fillId="3" borderId="2" xfId="0" applyFont="1" applyFill="1" applyBorder="1" applyAlignment="1">
      <alignment horizontal="left" vertical="top"/>
    </xf>
    <xf numFmtId="0" fontId="41" fillId="0" borderId="0" xfId="0" applyFont="1" applyFill="1" applyAlignment="1" applyProtection="1">
      <alignment wrapText="1"/>
    </xf>
    <xf numFmtId="0" fontId="28" fillId="0" borderId="0" xfId="0" applyFont="1" applyFill="1" applyBorder="1" applyAlignment="1" applyProtection="1">
      <alignment horizontal="right" vertical="center"/>
      <protection locked="0"/>
    </xf>
    <xf numFmtId="0" fontId="42" fillId="0" borderId="0" xfId="1" applyFont="1" applyFill="1" applyBorder="1" applyAlignment="1" applyProtection="1">
      <alignment horizontal="center" vertical="center" wrapText="1"/>
      <protection locked="0"/>
    </xf>
    <xf numFmtId="0" fontId="0" fillId="0" borderId="0" xfId="0" applyFont="1" applyFill="1" applyAlignment="1" applyProtection="1">
      <alignment horizontal="left"/>
    </xf>
    <xf numFmtId="0" fontId="0" fillId="0" borderId="0" xfId="0" applyFill="1" applyAlignment="1" applyProtection="1">
      <alignment horizontal="right"/>
    </xf>
    <xf numFmtId="0" fontId="2" fillId="0" borderId="0" xfId="0" applyFont="1" applyFill="1" applyBorder="1" applyAlignment="1" applyProtection="1">
      <alignment horizontal="left"/>
    </xf>
    <xf numFmtId="0" fontId="4" fillId="0" borderId="4" xfId="0" applyFont="1" applyFill="1" applyBorder="1" applyAlignment="1" applyProtection="1">
      <alignment vertical="top"/>
    </xf>
    <xf numFmtId="0" fontId="5" fillId="0" borderId="2" xfId="0" applyFont="1" applyFill="1" applyBorder="1" applyAlignment="1" applyProtection="1">
      <alignment vertical="top" wrapText="1"/>
    </xf>
    <xf numFmtId="0" fontId="4" fillId="0" borderId="2" xfId="0" applyFont="1" applyFill="1" applyBorder="1" applyAlignment="1" applyProtection="1">
      <alignment horizontal="left" vertical="top"/>
    </xf>
    <xf numFmtId="0" fontId="4" fillId="0" borderId="5" xfId="0" applyFont="1" applyFill="1" applyBorder="1" applyAlignment="1" applyProtection="1">
      <alignment horizontal="left" vertical="top"/>
    </xf>
    <xf numFmtId="0" fontId="5" fillId="0" borderId="3" xfId="0" applyFont="1" applyFill="1" applyBorder="1" applyProtection="1"/>
    <xf numFmtId="0" fontId="5"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4" fillId="0" borderId="6" xfId="0" applyFont="1" applyFill="1" applyBorder="1" applyAlignment="1" applyProtection="1">
      <alignment horizontal="left" vertical="top"/>
    </xf>
    <xf numFmtId="0" fontId="5" fillId="0" borderId="7" xfId="0" applyFont="1" applyFill="1" applyBorder="1" applyProtection="1"/>
    <xf numFmtId="0" fontId="7" fillId="0" borderId="1" xfId="0" applyFont="1" applyFill="1" applyBorder="1" applyAlignment="1" applyProtection="1">
      <alignment horizontal="left" vertical="top"/>
    </xf>
    <xf numFmtId="0" fontId="5" fillId="0" borderId="1" xfId="0" applyFont="1" applyFill="1" applyBorder="1" applyAlignment="1" applyProtection="1">
      <alignment vertical="top"/>
    </xf>
    <xf numFmtId="0" fontId="9" fillId="0" borderId="1" xfId="0" applyFont="1" applyFill="1" applyBorder="1" applyAlignment="1" applyProtection="1">
      <alignment horizontal="right" wrapText="1"/>
    </xf>
    <xf numFmtId="0" fontId="9" fillId="0" borderId="1" xfId="0" applyFont="1" applyFill="1" applyBorder="1" applyAlignment="1" applyProtection="1">
      <alignment horizontal="center" wrapText="1"/>
    </xf>
    <xf numFmtId="0" fontId="9" fillId="0" borderId="8" xfId="0" applyFont="1" applyFill="1" applyBorder="1" applyAlignment="1" applyProtection="1">
      <alignment horizontal="center" wrapText="1"/>
    </xf>
    <xf numFmtId="0" fontId="0" fillId="0" borderId="0" xfId="0" applyFill="1" applyBorder="1" applyAlignment="1" applyProtection="1">
      <alignment horizontal="left"/>
    </xf>
    <xf numFmtId="0" fontId="0" fillId="0" borderId="0" xfId="0" applyFill="1" applyBorder="1" applyAlignment="1" applyProtection="1">
      <alignment horizontal="left" wrapText="1"/>
    </xf>
    <xf numFmtId="0" fontId="0" fillId="0" borderId="0" xfId="0" applyFill="1" applyProtection="1"/>
    <xf numFmtId="0" fontId="12" fillId="0" borderId="0" xfId="0" applyFont="1" applyFill="1" applyBorder="1" applyAlignment="1" applyProtection="1">
      <alignment horizontal="center"/>
    </xf>
    <xf numFmtId="0" fontId="0" fillId="0" borderId="0" xfId="0" applyFill="1" applyBorder="1" applyProtection="1"/>
    <xf numFmtId="0" fontId="10" fillId="0" borderId="1" xfId="0" applyFont="1" applyFill="1" applyBorder="1" applyAlignment="1" applyProtection="1">
      <alignment horizontal="left"/>
    </xf>
    <xf numFmtId="0" fontId="10" fillId="0" borderId="1" xfId="0" applyFont="1" applyFill="1" applyBorder="1" applyAlignment="1" applyProtection="1">
      <alignment horizontal="left" wrapText="1"/>
    </xf>
    <xf numFmtId="0" fontId="5" fillId="0" borderId="0" xfId="0" applyFont="1" applyFill="1" applyAlignment="1" applyProtection="1">
      <alignment horizontal="right" vertical="top"/>
    </xf>
    <xf numFmtId="0" fontId="0" fillId="0" borderId="0" xfId="0" applyFont="1" applyFill="1" applyAlignment="1" applyProtection="1">
      <alignment horizontal="right" vertical="top"/>
    </xf>
    <xf numFmtId="0" fontId="13" fillId="0" borderId="9" xfId="0" applyFont="1" applyFill="1" applyBorder="1" applyAlignment="1" applyProtection="1">
      <alignment horizontal="center"/>
    </xf>
    <xf numFmtId="0" fontId="13" fillId="0" borderId="0" xfId="0" applyFont="1" applyFill="1" applyAlignment="1" applyProtection="1">
      <alignment horizontal="center"/>
    </xf>
    <xf numFmtId="0" fontId="13" fillId="4" borderId="9" xfId="0" applyFont="1" applyFill="1" applyBorder="1" applyAlignment="1" applyProtection="1">
      <alignment horizontal="center"/>
    </xf>
    <xf numFmtId="0" fontId="1" fillId="6" borderId="9" xfId="0" applyFont="1" applyFill="1" applyBorder="1" applyAlignment="1" applyProtection="1">
      <alignment horizontal="center" vertical="center"/>
    </xf>
    <xf numFmtId="0" fontId="0" fillId="0" borderId="0" xfId="0" applyFont="1" applyFill="1" applyAlignment="1" applyProtection="1">
      <alignment vertical="center" wrapText="1"/>
      <protection locked="0"/>
    </xf>
    <xf numFmtId="0" fontId="29" fillId="0" borderId="0" xfId="0" applyFont="1" applyFill="1" applyAlignment="1" applyProtection="1">
      <alignment horizontal="center" vertical="center"/>
      <protection locked="0"/>
    </xf>
    <xf numFmtId="0" fontId="13" fillId="0" borderId="0" xfId="0" applyFont="1" applyFill="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9" fillId="4"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xf>
    <xf numFmtId="0" fontId="29" fillId="0" borderId="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Alignment="1" applyProtection="1">
      <alignment horizontal="center" vertical="center"/>
      <protection locked="0"/>
    </xf>
    <xf numFmtId="0" fontId="29" fillId="0" borderId="8" xfId="0" applyFont="1" applyFill="1" applyBorder="1" applyAlignment="1" applyProtection="1">
      <alignment horizontal="center" vertical="center"/>
      <protection locked="0"/>
    </xf>
    <xf numFmtId="0" fontId="43" fillId="0" borderId="1" xfId="1" applyFont="1" applyFill="1" applyBorder="1" applyAlignment="1" applyProtection="1">
      <alignment horizontal="center" vertical="center"/>
      <protection locked="0"/>
    </xf>
    <xf numFmtId="0" fontId="23" fillId="4" borderId="5" xfId="0" applyFont="1" applyFill="1" applyBorder="1" applyAlignment="1" applyProtection="1">
      <alignment vertical="center" wrapText="1"/>
      <protection locked="0"/>
    </xf>
    <xf numFmtId="0" fontId="13" fillId="4" borderId="6" xfId="0" applyFont="1" applyFill="1" applyBorder="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center" vertical="center" wrapText="1"/>
    </xf>
    <xf numFmtId="0" fontId="23" fillId="0" borderId="5" xfId="0" applyFont="1" applyFill="1" applyBorder="1" applyAlignment="1" applyProtection="1">
      <alignment vertical="center" wrapText="1"/>
    </xf>
    <xf numFmtId="0" fontId="13" fillId="0" borderId="6" xfId="0" applyFont="1" applyFill="1" applyBorder="1" applyAlignment="1" applyProtection="1">
      <alignment horizontal="center"/>
    </xf>
    <xf numFmtId="0" fontId="14" fillId="0" borderId="8" xfId="0" applyFont="1" applyFill="1" applyBorder="1" applyAlignment="1" applyProtection="1">
      <alignment horizontal="center" vertical="center"/>
    </xf>
    <xf numFmtId="0" fontId="29" fillId="0" borderId="0" xfId="0" applyFont="1" applyFill="1" applyAlignment="1">
      <alignment horizontal="center" vertical="center"/>
    </xf>
    <xf numFmtId="0" fontId="29" fillId="4" borderId="0" xfId="0" applyFont="1" applyFill="1" applyAlignment="1">
      <alignment horizontal="center" vertical="center"/>
    </xf>
    <xf numFmtId="0" fontId="29" fillId="0" borderId="0" xfId="0" applyFont="1" applyAlignment="1">
      <alignment horizontal="center" vertical="center"/>
    </xf>
    <xf numFmtId="0" fontId="29" fillId="0" borderId="0" xfId="0" applyFont="1" applyFill="1" applyBorder="1" applyAlignment="1" applyProtection="1">
      <alignment horizontal="center" vertical="center"/>
    </xf>
    <xf numFmtId="0" fontId="29" fillId="0" borderId="1" xfId="0" applyFont="1" applyFill="1" applyBorder="1" applyAlignment="1" applyProtection="1">
      <alignment horizontal="center" vertical="center"/>
    </xf>
    <xf numFmtId="0" fontId="29" fillId="0" borderId="0" xfId="0" applyFont="1" applyFill="1" applyAlignment="1" applyProtection="1">
      <alignment horizontal="center" vertical="center"/>
    </xf>
    <xf numFmtId="0" fontId="29" fillId="0" borderId="1" xfId="0" applyFont="1" applyFill="1" applyBorder="1" applyAlignment="1" applyProtection="1">
      <alignment horizontal="center" vertical="center"/>
      <protection locked="0"/>
    </xf>
    <xf numFmtId="0" fontId="36" fillId="0" borderId="0" xfId="1" applyAlignment="1" applyProtection="1">
      <alignment horizontal="left" vertical="top" wrapText="1"/>
      <protection locked="0"/>
    </xf>
    <xf numFmtId="0" fontId="2" fillId="0" borderId="0" xfId="0" applyFont="1" applyAlignment="1">
      <alignment vertical="top"/>
    </xf>
    <xf numFmtId="0" fontId="0" fillId="0" borderId="0" xfId="0" applyFont="1" applyAlignment="1">
      <alignment vertical="top" wrapText="1"/>
    </xf>
    <xf numFmtId="0" fontId="43" fillId="0" borderId="0" xfId="1" applyFont="1" applyFill="1" applyAlignment="1" applyProtection="1">
      <alignment horizontal="center" vertical="center"/>
      <protection locked="0"/>
    </xf>
    <xf numFmtId="0" fontId="50" fillId="0" borderId="0" xfId="0" applyFont="1" applyAlignment="1">
      <alignment wrapText="1"/>
    </xf>
    <xf numFmtId="0" fontId="51" fillId="0" borderId="0" xfId="0" applyFont="1" applyAlignment="1">
      <alignment wrapText="1"/>
    </xf>
    <xf numFmtId="0" fontId="50" fillId="0" borderId="0" xfId="0" applyFont="1"/>
    <xf numFmtId="0" fontId="43" fillId="0" borderId="0" xfId="1" applyFont="1" applyFill="1" applyBorder="1" applyAlignment="1" applyProtection="1">
      <alignment horizontal="center" vertical="center"/>
      <protection locked="0"/>
    </xf>
    <xf numFmtId="0" fontId="0" fillId="0" borderId="0" xfId="0" applyFill="1"/>
    <xf numFmtId="0" fontId="28" fillId="7" borderId="0" xfId="0" applyFont="1" applyFill="1" applyBorder="1" applyAlignment="1" applyProtection="1">
      <alignment horizontal="right"/>
    </xf>
    <xf numFmtId="0" fontId="28" fillId="7" borderId="0" xfId="0" applyFont="1" applyFill="1" applyBorder="1" applyAlignment="1" applyProtection="1">
      <alignment horizontal="right"/>
    </xf>
    <xf numFmtId="0" fontId="46" fillId="0" borderId="0" xfId="0" applyFont="1" applyFill="1" applyBorder="1" applyAlignment="1" applyProtection="1">
      <protection locked="0"/>
    </xf>
    <xf numFmtId="0" fontId="0" fillId="0" borderId="0" xfId="0"/>
    <xf numFmtId="0" fontId="0" fillId="0" borderId="0" xfId="0" applyFill="1" applyBorder="1"/>
    <xf numFmtId="0" fontId="46" fillId="4" borderId="0" xfId="0" applyFont="1" applyFill="1" applyBorder="1" applyAlignment="1" applyProtection="1">
      <alignment horizontal="center"/>
      <protection locked="0"/>
    </xf>
    <xf numFmtId="0" fontId="44" fillId="0" borderId="0" xfId="1" applyFont="1" applyFill="1" applyAlignment="1" applyProtection="1">
      <alignment wrapText="1"/>
      <protection locked="0"/>
    </xf>
    <xf numFmtId="0" fontId="52" fillId="4" borderId="0" xfId="1" applyFont="1" applyFill="1" applyAlignment="1" applyProtection="1">
      <alignment horizontal="center" wrapText="1"/>
      <protection locked="0"/>
    </xf>
    <xf numFmtId="0" fontId="26" fillId="0" borderId="0" xfId="0" applyFont="1" applyFill="1" applyBorder="1" applyAlignment="1">
      <alignment horizontal="left" wrapText="1"/>
    </xf>
    <xf numFmtId="0" fontId="0" fillId="2" borderId="0" xfId="0" applyFont="1" applyFill="1" applyAlignment="1">
      <alignment horizontal="left" vertical="top"/>
    </xf>
    <xf numFmtId="0" fontId="11" fillId="2" borderId="0" xfId="0" applyFont="1" applyFill="1" applyBorder="1" applyAlignment="1">
      <alignment horizontal="left" vertical="center"/>
    </xf>
    <xf numFmtId="0" fontId="18" fillId="0" borderId="0" xfId="0" applyFont="1" applyFill="1" applyBorder="1" applyAlignment="1">
      <alignment vertical="top" wrapText="1"/>
    </xf>
    <xf numFmtId="0" fontId="14" fillId="0" borderId="0" xfId="0" applyFont="1" applyFill="1" applyBorder="1" applyAlignment="1">
      <alignment vertical="top" wrapText="1"/>
    </xf>
    <xf numFmtId="0" fontId="14" fillId="0" borderId="0" xfId="0" applyFont="1" applyFill="1" applyBorder="1" applyAlignment="1" applyProtection="1">
      <alignment vertical="top"/>
      <protection locked="0"/>
    </xf>
    <xf numFmtId="0" fontId="53" fillId="0" borderId="0" xfId="1" applyFont="1" applyFill="1" applyBorder="1" applyAlignment="1" applyProtection="1">
      <alignment horizontal="center" vertical="center"/>
      <protection locked="0"/>
    </xf>
    <xf numFmtId="0" fontId="0" fillId="0" borderId="0" xfId="0" applyFont="1" applyFill="1" applyAlignment="1" applyProtection="1">
      <alignment vertical="top" wrapText="1"/>
    </xf>
    <xf numFmtId="0" fontId="13" fillId="3" borderId="6" xfId="0" applyFont="1" applyFill="1" applyBorder="1" applyAlignment="1" applyProtection="1">
      <alignment horizontal="center" wrapText="1"/>
      <protection locked="0"/>
    </xf>
    <xf numFmtId="0" fontId="5" fillId="0" borderId="0" xfId="0" applyFont="1" applyFill="1" applyBorder="1" applyAlignment="1">
      <alignment horizontal="right" vertical="top" wrapText="1"/>
    </xf>
    <xf numFmtId="0" fontId="0" fillId="0" borderId="0" xfId="0" applyFont="1" applyFill="1" applyBorder="1" applyAlignment="1">
      <alignment horizontal="left" wrapText="1"/>
    </xf>
    <xf numFmtId="0" fontId="29" fillId="0" borderId="0" xfId="0" applyFont="1" applyFill="1" applyAlignment="1">
      <alignment horizontal="center" vertical="center" wrapText="1"/>
    </xf>
    <xf numFmtId="0" fontId="13" fillId="0" borderId="10" xfId="0" applyFont="1" applyFill="1" applyBorder="1" applyAlignment="1" applyProtection="1">
      <alignment horizontal="center" wrapText="1"/>
      <protection locked="0"/>
    </xf>
    <xf numFmtId="0" fontId="13" fillId="0" borderId="3" xfId="0" applyFont="1" applyFill="1" applyBorder="1" applyAlignment="1" applyProtection="1">
      <alignment horizontal="center" wrapText="1"/>
      <protection locked="0"/>
    </xf>
    <xf numFmtId="0" fontId="13" fillId="0" borderId="0" xfId="0" applyFont="1" applyFill="1" applyBorder="1" applyAlignment="1" applyProtection="1">
      <alignment horizontal="center" wrapText="1"/>
      <protection locked="0"/>
    </xf>
    <xf numFmtId="0" fontId="13" fillId="0" borderId="6" xfId="0" applyFont="1" applyFill="1" applyBorder="1" applyAlignment="1" applyProtection="1">
      <alignment horizontal="center" wrapText="1"/>
      <protection locked="0"/>
    </xf>
    <xf numFmtId="0" fontId="13" fillId="0" borderId="10" xfId="0" applyFont="1" applyFill="1" applyBorder="1" applyAlignment="1" applyProtection="1">
      <alignment horizontal="center"/>
      <protection locked="0"/>
    </xf>
    <xf numFmtId="0" fontId="0" fillId="0" borderId="7"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1" fillId="6"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1" fillId="4" borderId="9" xfId="0" applyFont="1" applyFill="1" applyBorder="1" applyAlignment="1" applyProtection="1">
      <alignment horizontal="center" vertical="center" wrapText="1"/>
      <protection locked="0"/>
    </xf>
    <xf numFmtId="0" fontId="37" fillId="6" borderId="5" xfId="0" applyFont="1" applyFill="1" applyBorder="1" applyAlignment="1">
      <alignment horizontal="center" vertical="center" wrapText="1"/>
    </xf>
    <xf numFmtId="0" fontId="37" fillId="6" borderId="6" xfId="0" applyFont="1" applyFill="1" applyBorder="1" applyAlignment="1">
      <alignment horizontal="center" vertical="center" wrapText="1"/>
    </xf>
    <xf numFmtId="164" fontId="12" fillId="0" borderId="0" xfId="0" applyNumberFormat="1" applyFont="1" applyFill="1" applyBorder="1" applyAlignment="1">
      <alignment horizontal="center" wrapText="1"/>
    </xf>
    <xf numFmtId="164" fontId="29" fillId="0" borderId="0" xfId="0" applyNumberFormat="1" applyFont="1" applyAlignment="1">
      <alignment horizontal="center" vertical="center"/>
    </xf>
    <xf numFmtId="164" fontId="38" fillId="0" borderId="0" xfId="0" applyNumberFormat="1" applyFont="1" applyAlignment="1">
      <alignment horizontal="right" vertical="top" wrapText="1"/>
    </xf>
    <xf numFmtId="164" fontId="54" fillId="0" borderId="0" xfId="0" applyNumberFormat="1" applyFont="1" applyFill="1" applyBorder="1" applyAlignment="1" applyProtection="1">
      <alignment horizontal="center" wrapText="1"/>
      <protection locked="0"/>
    </xf>
    <xf numFmtId="164" fontId="16" fillId="0" borderId="0" xfId="0" applyNumberFormat="1" applyFont="1" applyFill="1" applyBorder="1" applyAlignment="1">
      <alignment horizontal="right" wrapText="1"/>
    </xf>
    <xf numFmtId="164" fontId="12" fillId="0" borderId="0" xfId="0" applyNumberFormat="1" applyFont="1" applyFill="1" applyBorder="1" applyAlignment="1">
      <alignment horizontal="center" vertical="center" wrapText="1"/>
    </xf>
    <xf numFmtId="164" fontId="12" fillId="0" borderId="0" xfId="0" applyNumberFormat="1" applyFont="1" applyFill="1" applyAlignment="1">
      <alignment horizontal="center" vertical="center" wrapText="1"/>
    </xf>
    <xf numFmtId="164" fontId="12" fillId="0" borderId="2" xfId="0" applyNumberFormat="1" applyFont="1" applyFill="1" applyBorder="1" applyAlignment="1">
      <alignment horizontal="center" vertical="center" wrapText="1"/>
    </xf>
    <xf numFmtId="0" fontId="2" fillId="4" borderId="9" xfId="0" applyFont="1" applyFill="1" applyBorder="1" applyAlignment="1" applyProtection="1">
      <alignment vertical="center" wrapText="1"/>
      <protection locked="0"/>
    </xf>
    <xf numFmtId="0" fontId="43" fillId="0" borderId="8" xfId="1" applyFont="1" applyFill="1" applyBorder="1" applyAlignment="1" applyProtection="1">
      <alignment horizontal="center" vertical="center"/>
      <protection locked="0"/>
    </xf>
    <xf numFmtId="0" fontId="13" fillId="0" borderId="9" xfId="0" applyFont="1" applyFill="1" applyBorder="1" applyAlignment="1">
      <alignment horizontal="center"/>
    </xf>
    <xf numFmtId="0" fontId="1" fillId="6" borderId="10"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6" xfId="0" applyFont="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2" fillId="0" borderId="0" xfId="0" applyFont="1" applyFill="1" applyBorder="1" applyAlignment="1" applyProtection="1">
      <alignment horizontal="center" vertical="center"/>
    </xf>
    <xf numFmtId="0" fontId="12" fillId="4" borderId="0" xfId="0" applyFont="1" applyFill="1" applyBorder="1" applyAlignment="1" applyProtection="1">
      <alignment horizontal="left"/>
      <protection locked="0"/>
    </xf>
    <xf numFmtId="0" fontId="0" fillId="0" borderId="0" xfId="0" applyFont="1" applyFill="1" applyBorder="1"/>
    <xf numFmtId="0" fontId="3" fillId="2" borderId="0" xfId="0" applyFont="1" applyFill="1" applyAlignment="1">
      <alignment wrapText="1"/>
    </xf>
    <xf numFmtId="0" fontId="3" fillId="2" borderId="0" xfId="0" applyFont="1" applyFill="1" applyAlignment="1"/>
    <xf numFmtId="0" fontId="0" fillId="0" borderId="0" xfId="0" applyFont="1" applyBorder="1" applyAlignment="1" applyProtection="1">
      <alignment horizontal="left" vertical="top" wrapText="1"/>
      <protection locked="0"/>
    </xf>
    <xf numFmtId="0" fontId="2" fillId="4" borderId="0" xfId="0" applyNumberFormat="1" applyFont="1" applyFill="1" applyBorder="1" applyAlignment="1" applyProtection="1">
      <alignment horizontal="left" wrapText="1"/>
    </xf>
    <xf numFmtId="0" fontId="0" fillId="3" borderId="2" xfId="0" applyFill="1" applyBorder="1" applyAlignment="1">
      <alignment horizontal="left" wrapText="1"/>
    </xf>
    <xf numFmtId="0" fontId="20" fillId="0" borderId="0" xfId="0" applyFont="1" applyFill="1" applyAlignment="1">
      <alignment horizontal="left"/>
    </xf>
    <xf numFmtId="0" fontId="29" fillId="0" borderId="0" xfId="0" applyFont="1" applyAlignment="1">
      <alignment horizontal="center" vertical="center" wrapText="1"/>
    </xf>
    <xf numFmtId="0" fontId="14" fillId="0" borderId="2" xfId="0" applyFont="1" applyFill="1" applyBorder="1" applyAlignment="1" applyProtection="1">
      <alignment wrapText="1"/>
      <protection locked="0"/>
    </xf>
    <xf numFmtId="0" fontId="15" fillId="0" borderId="2" xfId="0" applyFont="1" applyFill="1" applyBorder="1" applyAlignment="1" applyProtection="1">
      <alignment horizontal="right" wrapText="1"/>
      <protection locked="0"/>
    </xf>
    <xf numFmtId="0" fontId="16" fillId="0" borderId="2" xfId="0" applyFont="1" applyFill="1" applyBorder="1" applyAlignment="1">
      <alignment horizontal="center"/>
    </xf>
    <xf numFmtId="164" fontId="16" fillId="0" borderId="0" xfId="0" applyNumberFormat="1" applyFont="1" applyFill="1" applyBorder="1" applyAlignment="1">
      <alignment horizontal="center" wrapText="1"/>
    </xf>
    <xf numFmtId="0" fontId="2" fillId="4" borderId="0" xfId="0" applyFont="1" applyFill="1" applyBorder="1" applyAlignment="1" applyProtection="1">
      <alignment horizontal="left" wrapText="1"/>
    </xf>
    <xf numFmtId="14" fontId="2" fillId="4" borderId="0" xfId="0" applyNumberFormat="1" applyFont="1" applyFill="1" applyBorder="1" applyAlignment="1" applyProtection="1">
      <alignment horizontal="left" vertical="top" wrapText="1"/>
      <protection locked="0"/>
    </xf>
    <xf numFmtId="0" fontId="0" fillId="8" borderId="0" xfId="0" applyFont="1" applyFill="1" applyBorder="1" applyAlignment="1">
      <alignment vertical="top"/>
    </xf>
    <xf numFmtId="0" fontId="55" fillId="0" borderId="0" xfId="1" applyFont="1" applyFill="1" applyAlignment="1" applyProtection="1">
      <alignment horizontal="center" vertical="center"/>
      <protection locked="0"/>
    </xf>
    <xf numFmtId="0" fontId="17" fillId="0" borderId="0" xfId="0" applyFont="1" applyAlignment="1">
      <alignment horizontal="center"/>
    </xf>
    <xf numFmtId="0" fontId="0" fillId="0" borderId="0" xfId="0" applyProtection="1"/>
    <xf numFmtId="0" fontId="12" fillId="0" borderId="0" xfId="0" applyFont="1" applyBorder="1" applyAlignment="1" applyProtection="1">
      <alignment horizontal="center"/>
      <protection locked="0"/>
    </xf>
    <xf numFmtId="49" fontId="2" fillId="0" borderId="0" xfId="0" applyNumberFormat="1" applyFont="1" applyAlignment="1">
      <alignment horizontal="center"/>
    </xf>
    <xf numFmtId="0" fontId="38" fillId="0" borderId="0" xfId="0" applyFont="1" applyProtection="1"/>
    <xf numFmtId="0" fontId="17" fillId="0" borderId="1" xfId="0" applyFont="1" applyBorder="1" applyAlignment="1" applyProtection="1">
      <alignment horizontal="center"/>
      <protection locked="0"/>
    </xf>
    <xf numFmtId="49" fontId="0" fillId="0" borderId="0" xfId="0" applyNumberFormat="1" applyFont="1" applyAlignment="1">
      <alignment horizontal="right"/>
    </xf>
    <xf numFmtId="0" fontId="2" fillId="0" borderId="0" xfId="0" applyFont="1" applyFill="1" applyAlignment="1" applyProtection="1">
      <alignment horizontal="center"/>
      <protection locked="0"/>
    </xf>
    <xf numFmtId="0" fontId="19" fillId="0" borderId="0" xfId="0" applyFont="1" applyAlignment="1" applyProtection="1">
      <alignment horizontal="right"/>
    </xf>
    <xf numFmtId="0" fontId="17" fillId="0" borderId="0" xfId="0" applyFont="1" applyAlignment="1" applyProtection="1">
      <alignment horizontal="center"/>
      <protection locked="0"/>
    </xf>
    <xf numFmtId="0" fontId="2" fillId="0" borderId="0" xfId="0" applyFont="1" applyFill="1" applyAlignment="1" applyProtection="1">
      <alignment horizontal="left"/>
      <protection locked="0"/>
    </xf>
    <xf numFmtId="0" fontId="38" fillId="0" borderId="0" xfId="0" applyFont="1" applyAlignment="1" applyProtection="1">
      <alignment horizontal="left"/>
    </xf>
    <xf numFmtId="0" fontId="56" fillId="0" borderId="0" xfId="0" applyFont="1" applyAlignment="1" applyProtection="1">
      <alignment horizontal="right"/>
    </xf>
    <xf numFmtId="0" fontId="2" fillId="3" borderId="0" xfId="0" applyFont="1" applyFill="1" applyAlignment="1" applyProtection="1">
      <alignment horizontal="center"/>
      <protection locked="0"/>
    </xf>
    <xf numFmtId="0" fontId="38" fillId="0" borderId="0" xfId="0" applyFont="1"/>
    <xf numFmtId="0" fontId="17" fillId="0" borderId="0" xfId="0" applyFont="1" applyBorder="1" applyAlignment="1">
      <alignment horizontal="center"/>
    </xf>
    <xf numFmtId="0" fontId="59" fillId="0" borderId="0" xfId="0" applyFont="1" applyBorder="1" applyAlignment="1">
      <alignment horizontal="left" vertical="center"/>
    </xf>
    <xf numFmtId="0" fontId="17" fillId="0" borderId="0" xfId="0" applyFont="1" applyBorder="1" applyAlignment="1" applyProtection="1">
      <alignment horizontal="center"/>
    </xf>
    <xf numFmtId="0" fontId="17" fillId="0" borderId="1" xfId="0" applyFont="1" applyBorder="1" applyAlignment="1" applyProtection="1">
      <alignment horizontal="center"/>
    </xf>
    <xf numFmtId="0" fontId="2" fillId="0" borderId="0" xfId="0" applyFont="1" applyFill="1" applyBorder="1" applyAlignment="1">
      <alignment wrapText="1"/>
    </xf>
    <xf numFmtId="0" fontId="29"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right"/>
    </xf>
    <xf numFmtId="0" fontId="2" fillId="0" borderId="0" xfId="0" applyFont="1" applyFill="1" applyBorder="1" applyAlignment="1" applyProtection="1">
      <alignment horizontal="left" wrapText="1"/>
    </xf>
    <xf numFmtId="0" fontId="0" fillId="0" borderId="0" xfId="0" applyFont="1" applyFill="1" applyAlignment="1" applyProtection="1">
      <alignment horizontal="right"/>
    </xf>
    <xf numFmtId="0" fontId="37" fillId="0" borderId="0" xfId="0" applyFont="1" applyFill="1" applyProtection="1"/>
    <xf numFmtId="0" fontId="1" fillId="9" borderId="0" xfId="0" applyFont="1" applyFill="1" applyAlignment="1" applyProtection="1">
      <alignment horizontal="right"/>
    </xf>
    <xf numFmtId="0" fontId="61" fillId="9" borderId="0" xfId="0" applyFont="1" applyFill="1" applyAlignment="1" applyProtection="1">
      <alignment horizontal="center"/>
    </xf>
    <xf numFmtId="0" fontId="37" fillId="9" borderId="0" xfId="0" applyFont="1" applyFill="1" applyProtection="1"/>
    <xf numFmtId="0" fontId="3" fillId="10" borderId="0" xfId="0" applyFont="1" applyFill="1" applyAlignment="1" applyProtection="1">
      <alignment horizontal="left"/>
    </xf>
    <xf numFmtId="0" fontId="61" fillId="10" borderId="0" xfId="0" applyFont="1" applyFill="1" applyAlignment="1" applyProtection="1">
      <alignment horizontal="center"/>
    </xf>
    <xf numFmtId="0" fontId="3" fillId="10" borderId="0" xfId="0" applyFont="1" applyFill="1" applyAlignment="1" applyProtection="1">
      <alignment vertical="top"/>
    </xf>
    <xf numFmtId="0" fontId="3" fillId="10" borderId="0" xfId="0" applyFont="1" applyFill="1" applyProtection="1"/>
    <xf numFmtId="0" fontId="0" fillId="10" borderId="0" xfId="0" applyFill="1" applyProtection="1"/>
    <xf numFmtId="0" fontId="62" fillId="9" borderId="0" xfId="0" applyFont="1" applyFill="1" applyAlignment="1" applyProtection="1">
      <alignment horizontal="right"/>
    </xf>
    <xf numFmtId="0" fontId="37" fillId="9" borderId="0" xfId="0" applyNumberFormat="1" applyFont="1" applyFill="1" applyProtection="1"/>
    <xf numFmtId="0" fontId="2" fillId="0" borderId="0" xfId="0" applyNumberFormat="1" applyFont="1" applyFill="1" applyBorder="1" applyAlignment="1" applyProtection="1">
      <alignment wrapText="1"/>
      <protection locked="0"/>
    </xf>
    <xf numFmtId="14" fontId="2" fillId="0" borderId="0" xfId="0" applyNumberFormat="1" applyFont="1" applyFill="1" applyBorder="1" applyAlignment="1" applyProtection="1">
      <alignment wrapText="1"/>
      <protection locked="0"/>
    </xf>
    <xf numFmtId="0" fontId="1" fillId="0" borderId="0" xfId="0" applyFont="1" applyFill="1" applyAlignment="1" applyProtection="1">
      <alignment horizontal="right"/>
    </xf>
    <xf numFmtId="0" fontId="11" fillId="0" borderId="0" xfId="0" applyFont="1" applyFill="1" applyAlignment="1" applyProtection="1">
      <alignment horizontal="center"/>
    </xf>
    <xf numFmtId="0" fontId="11" fillId="0" borderId="0" xfId="0" applyFont="1" applyFill="1" applyAlignment="1">
      <alignment horizontal="center"/>
    </xf>
    <xf numFmtId="0" fontId="17" fillId="0" borderId="1" xfId="0" applyNumberFormat="1" applyFont="1" applyBorder="1" applyAlignment="1">
      <alignment horizontal="center" vertical="center"/>
    </xf>
    <xf numFmtId="0" fontId="38" fillId="0" borderId="0" xfId="0" applyFont="1" applyBorder="1" applyAlignment="1">
      <alignment horizontal="left" vertical="center"/>
    </xf>
    <xf numFmtId="49" fontId="12" fillId="0" borderId="0" xfId="0" applyNumberFormat="1" applyFont="1" applyAlignment="1">
      <alignment horizontal="right"/>
    </xf>
    <xf numFmtId="0" fontId="38" fillId="0" borderId="0" xfId="0" applyNumberFormat="1" applyFont="1" applyBorder="1" applyAlignment="1">
      <alignment horizontal="left" vertical="center"/>
    </xf>
    <xf numFmtId="0" fontId="17" fillId="0" borderId="1" xfId="0" applyNumberFormat="1" applyFont="1" applyBorder="1" applyAlignment="1" applyProtection="1">
      <alignment horizontal="center" vertical="center"/>
      <protection locked="0"/>
    </xf>
    <xf numFmtId="0" fontId="17" fillId="0" borderId="0" xfId="0" applyNumberFormat="1" applyFont="1" applyAlignment="1" applyProtection="1">
      <alignment horizontal="center" vertical="center"/>
      <protection locked="0"/>
    </xf>
    <xf numFmtId="0" fontId="18" fillId="0" borderId="0" xfId="0" applyFont="1" applyAlignment="1" applyProtection="1">
      <alignment horizontal="right"/>
    </xf>
    <xf numFmtId="0" fontId="17" fillId="0" borderId="1" xfId="0" applyNumberFormat="1" applyFont="1" applyBorder="1" applyAlignment="1" applyProtection="1">
      <alignment horizontal="center" vertical="top"/>
      <protection locked="0"/>
    </xf>
    <xf numFmtId="0" fontId="17" fillId="0" borderId="0" xfId="0" applyNumberFormat="1" applyFont="1" applyBorder="1" applyAlignment="1" applyProtection="1">
      <alignment horizontal="center" vertical="center"/>
      <protection locked="0"/>
    </xf>
    <xf numFmtId="0" fontId="64" fillId="0" borderId="0" xfId="0" applyNumberFormat="1" applyFont="1" applyBorder="1" applyAlignment="1" applyProtection="1">
      <alignment horizontal="center" vertical="center"/>
      <protection locked="0"/>
    </xf>
    <xf numFmtId="49" fontId="19" fillId="0" borderId="0" xfId="0" applyNumberFormat="1" applyFont="1" applyAlignment="1">
      <alignment horizontal="right"/>
    </xf>
    <xf numFmtId="0" fontId="12" fillId="0" borderId="0" xfId="0" applyNumberFormat="1" applyFont="1" applyBorder="1" applyAlignment="1" applyProtection="1">
      <alignment horizontal="center" vertical="center"/>
      <protection locked="0"/>
    </xf>
    <xf numFmtId="0" fontId="0" fillId="0" borderId="0" xfId="0" applyFont="1" applyAlignment="1" applyProtection="1">
      <alignment horizontal="left"/>
    </xf>
    <xf numFmtId="0" fontId="19" fillId="0" borderId="0" xfId="0" applyFont="1" applyAlignment="1">
      <alignment horizontal="right"/>
    </xf>
    <xf numFmtId="49" fontId="0" fillId="0" borderId="0" xfId="0" applyNumberFormat="1" applyFont="1" applyAlignment="1" applyProtection="1">
      <alignment horizontal="right"/>
    </xf>
    <xf numFmtId="0" fontId="17" fillId="0" borderId="1" xfId="0" applyFont="1" applyBorder="1" applyAlignment="1" applyProtection="1">
      <alignment horizontal="center" vertical="center"/>
    </xf>
    <xf numFmtId="0" fontId="17" fillId="0" borderId="0" xfId="0" applyFont="1" applyBorder="1" applyAlignment="1" applyProtection="1">
      <alignment horizontal="center" vertical="center"/>
    </xf>
    <xf numFmtId="0" fontId="33" fillId="0" borderId="0" xfId="0" applyFont="1" applyAlignment="1" applyProtection="1">
      <alignment horizontal="right"/>
    </xf>
    <xf numFmtId="0" fontId="2" fillId="0" borderId="0" xfId="0" applyFont="1" applyFill="1" applyAlignment="1" applyProtection="1">
      <alignment horizontal="left"/>
    </xf>
    <xf numFmtId="0" fontId="59" fillId="0" borderId="0" xfId="0" applyFont="1" applyBorder="1" applyAlignment="1" applyProtection="1">
      <alignment horizontal="left" vertical="center"/>
    </xf>
    <xf numFmtId="0" fontId="2" fillId="0" borderId="0" xfId="0" applyFont="1" applyFill="1" applyAlignment="1" applyProtection="1"/>
    <xf numFmtId="0" fontId="17" fillId="0" borderId="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65" fillId="0" borderId="0" xfId="0" applyFont="1" applyAlignment="1" applyProtection="1">
      <alignment horizontal="center"/>
      <protection locked="0"/>
    </xf>
    <xf numFmtId="0" fontId="2" fillId="4" borderId="0" xfId="0" applyFont="1" applyFill="1" applyAlignment="1" applyProtection="1">
      <alignment horizontal="center"/>
      <protection locked="0"/>
    </xf>
    <xf numFmtId="0" fontId="12" fillId="0" borderId="0" xfId="0" applyFont="1" applyBorder="1" applyAlignment="1" applyProtection="1">
      <alignment horizontal="center" vertical="center"/>
      <protection locked="0"/>
    </xf>
    <xf numFmtId="0" fontId="3" fillId="10" borderId="0" xfId="0" applyNumberFormat="1" applyFont="1" applyFill="1" applyAlignment="1" applyProtection="1">
      <alignment vertical="top"/>
    </xf>
    <xf numFmtId="0" fontId="2" fillId="4" borderId="0" xfId="0" applyNumberFormat="1" applyFont="1" applyFill="1" applyBorder="1" applyAlignment="1" applyProtection="1">
      <alignment wrapText="1"/>
    </xf>
    <xf numFmtId="0" fontId="0" fillId="4" borderId="0" xfId="0" applyNumberFormat="1" applyFont="1" applyFill="1" applyBorder="1" applyAlignment="1" applyProtection="1">
      <alignment horizontal="right" wrapText="1"/>
    </xf>
    <xf numFmtId="0" fontId="2" fillId="0" borderId="0" xfId="0" applyFont="1" applyProtection="1"/>
    <xf numFmtId="0" fontId="15" fillId="0" borderId="0" xfId="0" applyFont="1" applyFill="1" applyAlignment="1" applyProtection="1">
      <alignment horizontal="left"/>
    </xf>
    <xf numFmtId="0" fontId="67" fillId="0" borderId="0" xfId="0" applyFont="1" applyBorder="1" applyAlignment="1" applyProtection="1">
      <alignment wrapText="1"/>
    </xf>
    <xf numFmtId="0" fontId="0" fillId="8" borderId="1" xfId="0" applyFont="1" applyFill="1" applyBorder="1" applyAlignment="1">
      <alignment horizontal="left" vertical="top"/>
    </xf>
    <xf numFmtId="0" fontId="0" fillId="8" borderId="8" xfId="0" applyFont="1" applyFill="1" applyBorder="1" applyAlignment="1">
      <alignment horizontal="left" vertical="top"/>
    </xf>
    <xf numFmtId="0" fontId="11" fillId="2" borderId="0" xfId="0" applyFont="1" applyFill="1" applyAlignment="1">
      <alignment horizontal="left" wrapText="1"/>
    </xf>
    <xf numFmtId="0" fontId="11" fillId="2" borderId="0" xfId="0" applyFont="1" applyFill="1" applyAlignment="1" applyProtection="1">
      <alignment horizontal="right" wrapText="1"/>
      <protection locked="0"/>
    </xf>
    <xf numFmtId="0" fontId="0"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164" fontId="16" fillId="0" borderId="2" xfId="0" applyNumberFormat="1" applyFont="1" applyFill="1" applyBorder="1" applyAlignment="1">
      <alignment horizontal="center"/>
    </xf>
    <xf numFmtId="0" fontId="2" fillId="4" borderId="0" xfId="0" applyNumberFormat="1" applyFont="1" applyFill="1" applyBorder="1" applyAlignment="1" applyProtection="1">
      <alignment horizontal="left" wrapText="1"/>
      <protection locked="0"/>
    </xf>
    <xf numFmtId="0" fontId="2" fillId="4" borderId="0" xfId="0" applyFont="1" applyFill="1" applyAlignment="1" applyProtection="1">
      <alignment horizontal="left"/>
      <protection locked="0"/>
    </xf>
    <xf numFmtId="0" fontId="1" fillId="5" borderId="0" xfId="0" applyFont="1" applyFill="1" applyAlignment="1">
      <alignment horizontal="left" wrapText="1"/>
    </xf>
    <xf numFmtId="0" fontId="13" fillId="3" borderId="4" xfId="0"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locked="0"/>
    </xf>
    <xf numFmtId="0" fontId="13" fillId="3" borderId="5" xfId="0" applyFont="1" applyFill="1" applyBorder="1" applyAlignment="1" applyProtection="1">
      <alignment horizontal="center" vertical="center" wrapText="1"/>
      <protection locked="0"/>
    </xf>
    <xf numFmtId="14" fontId="2" fillId="4" borderId="0" xfId="0" applyNumberFormat="1" applyFont="1" applyFill="1" applyAlignment="1" applyProtection="1">
      <alignment horizontal="center"/>
      <protection locked="0"/>
    </xf>
    <xf numFmtId="0" fontId="2" fillId="4" borderId="0" xfId="0" applyFont="1" applyFill="1" applyAlignment="1" applyProtection="1">
      <alignment horizontal="center"/>
      <protection locked="0"/>
    </xf>
    <xf numFmtId="0" fontId="2" fillId="4" borderId="0" xfId="0" applyNumberFormat="1" applyFont="1" applyFill="1" applyBorder="1" applyAlignment="1" applyProtection="1">
      <alignment horizontal="left" vertical="top" wrapText="1"/>
      <protection locked="0"/>
    </xf>
    <xf numFmtId="0" fontId="22" fillId="4" borderId="0" xfId="0" applyFont="1" applyFill="1" applyBorder="1" applyAlignment="1">
      <alignment horizontal="center"/>
    </xf>
    <xf numFmtId="164" fontId="0" fillId="0" borderId="0" xfId="0" applyNumberFormat="1" applyFont="1" applyAlignment="1" applyProtection="1">
      <alignment horizontal="left" vertical="top" wrapText="1"/>
      <protection locked="0"/>
    </xf>
    <xf numFmtId="164" fontId="2" fillId="0" borderId="0" xfId="0" applyNumberFormat="1" applyFont="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3" fillId="3" borderId="4" xfId="0" applyFont="1" applyFill="1" applyBorder="1" applyAlignment="1" applyProtection="1">
      <alignment horizontal="center" wrapText="1"/>
      <protection locked="0"/>
    </xf>
    <xf numFmtId="0" fontId="13" fillId="3" borderId="5" xfId="0" applyFont="1" applyFill="1" applyBorder="1" applyAlignment="1" applyProtection="1">
      <alignment horizontal="center" wrapText="1"/>
      <protection locked="0"/>
    </xf>
    <xf numFmtId="0" fontId="26" fillId="0" borderId="4" xfId="0" applyFont="1" applyFill="1" applyBorder="1" applyAlignment="1" applyProtection="1">
      <alignment horizontal="left" vertical="top" wrapText="1"/>
      <protection locked="0"/>
    </xf>
    <xf numFmtId="0" fontId="26" fillId="0" borderId="2" xfId="0" applyFont="1" applyFill="1" applyBorder="1" applyAlignment="1" applyProtection="1">
      <alignment horizontal="left" vertical="top" wrapText="1"/>
      <protection locked="0"/>
    </xf>
    <xf numFmtId="0" fontId="26" fillId="0" borderId="5" xfId="0" applyFont="1" applyFill="1" applyBorder="1" applyAlignment="1" applyProtection="1">
      <alignment horizontal="left" vertical="top" wrapText="1"/>
      <protection locked="0"/>
    </xf>
    <xf numFmtId="0" fontId="26" fillId="0" borderId="3"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6" fillId="0" borderId="6" xfId="0" applyFont="1" applyFill="1" applyBorder="1" applyAlignment="1" applyProtection="1">
      <alignment horizontal="left" vertical="top" wrapText="1"/>
      <protection locked="0"/>
    </xf>
    <xf numFmtId="0" fontId="26" fillId="0" borderId="7" xfId="0"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top" wrapText="1"/>
      <protection locked="0"/>
    </xf>
    <xf numFmtId="0" fontId="26" fillId="0" borderId="8" xfId="0" applyFont="1" applyFill="1" applyBorder="1" applyAlignment="1" applyProtection="1">
      <alignment horizontal="left" vertical="top" wrapText="1"/>
      <protection locked="0"/>
    </xf>
    <xf numFmtId="0" fontId="14" fillId="4" borderId="0" xfId="0" applyFont="1" applyFill="1" applyBorder="1" applyAlignment="1" applyProtection="1">
      <alignment horizontal="left" vertical="top" wrapText="1"/>
      <protection locked="0"/>
    </xf>
    <xf numFmtId="0" fontId="33" fillId="0" borderId="0" xfId="0" applyFont="1" applyFill="1" applyBorder="1" applyAlignment="1" applyProtection="1">
      <alignment horizontal="center" vertical="top" wrapText="1"/>
    </xf>
    <xf numFmtId="0" fontId="48" fillId="0" borderId="0" xfId="0" applyFont="1" applyFill="1" applyBorder="1" applyAlignment="1">
      <alignment horizontal="left" wrapText="1"/>
    </xf>
    <xf numFmtId="0" fontId="47" fillId="0" borderId="0" xfId="0" applyFont="1" applyFill="1" applyBorder="1" applyAlignment="1">
      <alignment wrapText="1"/>
    </xf>
    <xf numFmtId="0" fontId="49" fillId="0" borderId="0" xfId="0" applyFont="1" applyFill="1" applyBorder="1" applyAlignment="1">
      <alignment vertical="top" wrapText="1"/>
    </xf>
    <xf numFmtId="0" fontId="0" fillId="3" borderId="2" xfId="0" applyFill="1" applyBorder="1" applyAlignment="1">
      <alignment wrapText="1"/>
    </xf>
    <xf numFmtId="0" fontId="0" fillId="0" borderId="0" xfId="0" applyFont="1" applyAlignment="1">
      <alignment horizontal="left" vertical="top" wrapText="1"/>
    </xf>
    <xf numFmtId="0" fontId="2" fillId="3" borderId="2" xfId="0" applyFont="1" applyFill="1" applyBorder="1" applyAlignment="1">
      <alignment horizontal="left" vertical="top"/>
    </xf>
    <xf numFmtId="0" fontId="0" fillId="3" borderId="2" xfId="0" applyFill="1" applyBorder="1"/>
    <xf numFmtId="0" fontId="0" fillId="0" borderId="0" xfId="0" applyAlignment="1">
      <alignment horizontal="left" vertical="top" wrapText="1"/>
    </xf>
    <xf numFmtId="0" fontId="0" fillId="3" borderId="2" xfId="0" applyFill="1" applyBorder="1" applyAlignment="1">
      <alignment horizontal="left" wrapText="1"/>
    </xf>
    <xf numFmtId="0" fontId="34" fillId="2" borderId="0" xfId="0" applyFont="1" applyFill="1" applyBorder="1" applyAlignment="1">
      <alignment horizontal="left" wrapText="1"/>
    </xf>
    <xf numFmtId="0" fontId="2" fillId="4" borderId="0" xfId="0" applyNumberFormat="1" applyFont="1" applyFill="1" applyBorder="1" applyAlignment="1" applyProtection="1">
      <alignment horizontal="left" vertical="top" wrapText="1"/>
    </xf>
    <xf numFmtId="0" fontId="0" fillId="0" borderId="0" xfId="0" applyFont="1" applyAlignment="1" applyProtection="1">
      <alignment horizontal="left" vertical="top" wrapText="1"/>
    </xf>
    <xf numFmtId="0" fontId="0" fillId="2" borderId="0" xfId="0" applyFill="1" applyAlignment="1">
      <alignment wrapText="1"/>
    </xf>
    <xf numFmtId="0" fontId="11" fillId="2" borderId="0" xfId="0" applyFont="1" applyFill="1" applyAlignment="1" applyProtection="1">
      <alignment horizontal="left" wrapText="1"/>
    </xf>
    <xf numFmtId="0" fontId="2" fillId="0" borderId="0" xfId="0" applyFont="1" applyFill="1" applyBorder="1" applyAlignment="1" applyProtection="1"/>
    <xf numFmtId="0" fontId="2" fillId="4" borderId="0" xfId="0" applyNumberFormat="1" applyFont="1" applyFill="1" applyBorder="1" applyAlignment="1" applyProtection="1">
      <alignment horizontal="left" wrapText="1"/>
    </xf>
    <xf numFmtId="9" fontId="29" fillId="0" borderId="0" xfId="0" applyNumberFormat="1"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41" fillId="0" borderId="0" xfId="0" applyFont="1" applyFill="1" applyAlignment="1" applyProtection="1">
      <alignment wrapText="1"/>
    </xf>
    <xf numFmtId="0" fontId="11" fillId="2" borderId="12" xfId="0" applyFont="1" applyFill="1" applyBorder="1" applyAlignment="1" applyProtection="1">
      <alignment horizontal="left" wrapText="1"/>
    </xf>
    <xf numFmtId="0" fontId="45" fillId="0" borderId="0" xfId="0" applyFont="1" applyFill="1" applyBorder="1" applyAlignment="1" applyProtection="1">
      <alignment horizontal="center" vertical="center" wrapText="1"/>
    </xf>
    <xf numFmtId="0" fontId="0" fillId="0" borderId="4"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 xfId="0" applyBorder="1" applyAlignment="1" applyProtection="1">
      <alignment horizontal="right"/>
    </xf>
    <xf numFmtId="0" fontId="11" fillId="9" borderId="0" xfId="0" applyFont="1" applyFill="1" applyAlignment="1" applyProtection="1">
      <alignment horizontal="center"/>
    </xf>
    <xf numFmtId="0" fontId="2" fillId="0" borderId="0" xfId="0" applyNumberFormat="1" applyFont="1" applyFill="1" applyBorder="1" applyAlignment="1" applyProtection="1">
      <alignment horizontal="left" wrapText="1"/>
    </xf>
    <xf numFmtId="14" fontId="2" fillId="0" borderId="0" xfId="0" applyNumberFormat="1" applyFont="1" applyFill="1" applyBorder="1" applyAlignment="1" applyProtection="1">
      <alignment horizontal="left" wrapText="1"/>
    </xf>
    <xf numFmtId="0" fontId="57" fillId="0" borderId="2" xfId="0" applyFont="1" applyFill="1" applyBorder="1" applyAlignment="1" applyProtection="1">
      <alignment horizontal="left"/>
    </xf>
    <xf numFmtId="0" fontId="57" fillId="0" borderId="2" xfId="0" applyFont="1" applyFill="1" applyBorder="1" applyAlignment="1">
      <alignment horizontal="left"/>
    </xf>
    <xf numFmtId="0" fontId="2" fillId="0" borderId="0" xfId="0" applyFont="1" applyFill="1" applyAlignment="1" applyProtection="1">
      <alignment horizontal="left"/>
      <protection locked="0"/>
    </xf>
    <xf numFmtId="0" fontId="2" fillId="0" borderId="0" xfId="0" applyNumberFormat="1" applyFont="1" applyFill="1" applyBorder="1" applyAlignment="1" applyProtection="1">
      <alignment wrapText="1"/>
    </xf>
    <xf numFmtId="0" fontId="57" fillId="0" borderId="2" xfId="0" applyFont="1" applyFill="1" applyBorder="1" applyAlignment="1"/>
    <xf numFmtId="0" fontId="14" fillId="0" borderId="1" xfId="0" applyFont="1" applyFill="1" applyBorder="1" applyAlignment="1" applyProtection="1">
      <alignment horizontal="right"/>
    </xf>
    <xf numFmtId="0" fontId="37" fillId="0" borderId="1" xfId="0" applyFont="1" applyFill="1" applyBorder="1" applyAlignment="1" applyProtection="1">
      <alignment horizontal="right"/>
    </xf>
    <xf numFmtId="0" fontId="0" fillId="0" borderId="1" xfId="0" applyFont="1" applyBorder="1" applyAlignment="1" applyProtection="1">
      <alignment horizontal="right"/>
    </xf>
    <xf numFmtId="0" fontId="57" fillId="0" borderId="2" xfId="0" applyFont="1" applyFill="1" applyBorder="1" applyAlignment="1" applyProtection="1"/>
  </cellXfs>
  <cellStyles count="2">
    <cellStyle name="Hyperlink" xfId="1" builtinId="8"/>
    <cellStyle name="Normal" xfId="0" builtinId="0"/>
  </cellStyles>
  <dxfs count="10">
    <dxf>
      <font>
        <color rgb="FFC00000"/>
      </font>
    </dxf>
    <dxf>
      <font>
        <color rgb="FFC00000"/>
      </font>
    </dxf>
    <dxf>
      <font>
        <color theme="0"/>
      </font>
      <fill>
        <patternFill>
          <bgColor rgb="FFC00000"/>
        </patternFill>
      </fill>
    </dxf>
    <dxf>
      <font>
        <color rgb="FF9C0006"/>
      </font>
    </dxf>
    <dxf>
      <font>
        <color rgb="FFC00000"/>
      </font>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color theme="0"/>
      </font>
      <fill>
        <patternFill>
          <bgColor rgb="FFC00000"/>
        </patternFill>
      </fill>
    </dxf>
    <dxf>
      <font>
        <color theme="0"/>
      </font>
      <fill>
        <patternFill>
          <bgColor theme="3"/>
        </patternFill>
      </fill>
    </dxf>
  </dxfs>
  <tableStyles count="0" defaultTableStyle="TableStyleMedium2" defaultPivotStyle="PivotStyleLight16"/>
  <colors>
    <mruColors>
      <color rgb="FF646B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Users\Bieri\Downloads\DCM%20Tool%20Minor.5.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ata%20&amp;%20Evaluation\Justice%20Services%20Division%20(JSD)\Guardianship%20&amp;%20Conservatorship\DCM%20Tool\DCM%20Tool.%20Final%20Versions\Current%20Versions.%20October%202015\DCM%20Tool%20Minor.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M Tool"/>
      <sheetName val="Score Summary"/>
      <sheetName val="Validation"/>
      <sheetName val="Definition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or NEW Tool"/>
      <sheetName val="Summary"/>
      <sheetName val="Definitions"/>
      <sheetName val="Validation"/>
      <sheetName val="Low- Court Action"/>
      <sheetName val="Medium- Court Action"/>
      <sheetName val="High- Court Action"/>
    </sheetNames>
    <sheetDataSet>
      <sheetData sheetId="0"/>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31"/>
  <sheetViews>
    <sheetView tabSelected="1" view="pageLayout" zoomScaleNormal="100" workbookViewId="0">
      <selection activeCell="A3" sqref="A3"/>
    </sheetView>
  </sheetViews>
  <sheetFormatPr defaultRowHeight="15.75" x14ac:dyDescent="0.25"/>
  <cols>
    <col min="1" max="1" width="6.7109375" customWidth="1"/>
    <col min="2" max="2" width="41.140625" customWidth="1"/>
    <col min="3" max="3" width="6.140625" style="236" bestFit="1" customWidth="1"/>
    <col min="4" max="4" width="6.5703125" customWidth="1"/>
    <col min="5" max="5" width="7.85546875" bestFit="1" customWidth="1"/>
    <col min="6" max="6" width="8.42578125" customWidth="1"/>
    <col min="9" max="9" width="5.7109375" style="47" customWidth="1"/>
  </cols>
  <sheetData>
    <row r="1" spans="1:9" ht="23.45" customHeight="1" x14ac:dyDescent="0.35">
      <c r="A1" s="306" t="s">
        <v>0</v>
      </c>
      <c r="B1" s="305"/>
      <c r="C1" s="305"/>
      <c r="D1" s="305"/>
      <c r="E1" s="395" t="s">
        <v>163</v>
      </c>
      <c r="F1" s="395"/>
      <c r="G1" s="394" t="s">
        <v>206</v>
      </c>
      <c r="H1" s="394"/>
      <c r="I1" s="394"/>
    </row>
    <row r="2" spans="1:9" ht="15" x14ac:dyDescent="0.25">
      <c r="A2" s="401" t="s">
        <v>1</v>
      </c>
      <c r="B2" s="401"/>
      <c r="C2" s="401"/>
      <c r="D2" s="401"/>
      <c r="E2" s="401"/>
      <c r="F2" s="401"/>
      <c r="G2" s="401"/>
      <c r="H2" s="401"/>
      <c r="I2" s="401"/>
    </row>
    <row r="3" spans="1:9" ht="15.75" customHeight="1" x14ac:dyDescent="0.25">
      <c r="A3" s="134" t="s">
        <v>2</v>
      </c>
      <c r="B3" s="129"/>
      <c r="C3" s="134" t="s">
        <v>5</v>
      </c>
      <c r="D3" s="405"/>
      <c r="E3" s="406"/>
      <c r="F3" s="408" t="s">
        <v>252</v>
      </c>
      <c r="G3" s="408"/>
      <c r="H3" s="408"/>
      <c r="I3" s="303" t="s">
        <v>13</v>
      </c>
    </row>
    <row r="4" spans="1:9" x14ac:dyDescent="0.25">
      <c r="A4" s="134" t="s">
        <v>213</v>
      </c>
      <c r="B4" s="317"/>
      <c r="C4" s="219"/>
      <c r="D4" s="130"/>
      <c r="E4" s="130"/>
      <c r="F4" s="131" t="s">
        <v>3</v>
      </c>
      <c r="G4" s="400"/>
      <c r="H4" s="400"/>
      <c r="I4" s="400"/>
    </row>
    <row r="5" spans="1:9" x14ac:dyDescent="0.25">
      <c r="A5" s="134" t="s">
        <v>4</v>
      </c>
      <c r="B5" s="316">
        <f ca="1">DATEDIF(B4, TODAY(), "y")</f>
        <v>120</v>
      </c>
      <c r="C5" s="219"/>
      <c r="D5" s="42"/>
      <c r="E5" s="130"/>
      <c r="F5" s="131" t="s">
        <v>127</v>
      </c>
      <c r="G5" s="399"/>
      <c r="H5" s="399"/>
      <c r="I5" s="399"/>
    </row>
    <row r="6" spans="1:9" x14ac:dyDescent="0.25">
      <c r="A6" s="134" t="s">
        <v>6</v>
      </c>
      <c r="B6" s="135"/>
      <c r="C6" s="219"/>
      <c r="D6" s="130"/>
      <c r="E6" s="130"/>
      <c r="F6" s="131" t="s">
        <v>121</v>
      </c>
      <c r="G6" s="407"/>
      <c r="H6" s="407"/>
      <c r="I6" s="407"/>
    </row>
    <row r="7" spans="1:9" x14ac:dyDescent="0.25">
      <c r="A7" s="134" t="s">
        <v>129</v>
      </c>
      <c r="B7" s="132"/>
      <c r="C7" s="219"/>
      <c r="D7" s="130"/>
      <c r="E7" s="130"/>
      <c r="F7" s="133"/>
      <c r="G7" s="407"/>
      <c r="H7" s="407"/>
      <c r="I7" s="407"/>
    </row>
    <row r="8" spans="1:9" x14ac:dyDescent="0.25">
      <c r="A8" s="184"/>
      <c r="B8" s="2"/>
      <c r="C8" s="220"/>
      <c r="D8" s="185"/>
      <c r="E8" s="185"/>
      <c r="F8" s="186"/>
      <c r="G8" s="186"/>
      <c r="H8" s="186"/>
      <c r="I8" s="186"/>
    </row>
    <row r="9" spans="1:9" x14ac:dyDescent="0.25">
      <c r="A9" s="187" t="s">
        <v>7</v>
      </c>
      <c r="B9" s="188"/>
      <c r="C9" s="221"/>
      <c r="D9" s="189" t="s">
        <v>120</v>
      </c>
      <c r="E9" s="189"/>
      <c r="F9" s="189"/>
      <c r="G9" s="189"/>
      <c r="H9" s="189"/>
      <c r="I9" s="190"/>
    </row>
    <row r="10" spans="1:9" x14ac:dyDescent="0.25">
      <c r="A10" s="191"/>
      <c r="B10" s="192" t="s">
        <v>8</v>
      </c>
      <c r="C10" s="237"/>
      <c r="D10" s="193" t="s">
        <v>251</v>
      </c>
      <c r="E10" s="193"/>
      <c r="F10" s="193"/>
      <c r="G10" s="193"/>
      <c r="H10" s="193"/>
      <c r="I10" s="194"/>
    </row>
    <row r="11" spans="1:9" x14ac:dyDescent="0.25">
      <c r="A11" s="195"/>
      <c r="B11" s="196" t="s">
        <v>9</v>
      </c>
      <c r="C11" s="238"/>
      <c r="D11" s="197"/>
      <c r="E11" s="198"/>
      <c r="F11" s="199"/>
      <c r="G11" s="199"/>
      <c r="H11" s="199"/>
      <c r="I11" s="200"/>
    </row>
    <row r="12" spans="1:9" ht="9" customHeight="1" x14ac:dyDescent="0.25">
      <c r="A12" s="201"/>
      <c r="B12" s="202"/>
      <c r="C12" s="237"/>
      <c r="D12" s="203"/>
      <c r="E12" s="204"/>
      <c r="F12" s="205"/>
      <c r="G12" s="205"/>
      <c r="H12" s="205"/>
      <c r="I12" s="204"/>
    </row>
    <row r="13" spans="1:9" ht="18.75" x14ac:dyDescent="0.3">
      <c r="A13" s="206" t="s">
        <v>11</v>
      </c>
      <c r="B13" s="207"/>
      <c r="C13" s="238"/>
      <c r="D13" s="207"/>
      <c r="E13" s="207"/>
      <c r="F13" s="207"/>
      <c r="G13" s="207"/>
      <c r="H13" s="207"/>
      <c r="I13" s="207"/>
    </row>
    <row r="14" spans="1:9" s="71" customFormat="1" x14ac:dyDescent="0.25">
      <c r="A14" s="208"/>
      <c r="B14" s="209"/>
      <c r="C14" s="239"/>
      <c r="D14" s="90" t="s">
        <v>13</v>
      </c>
      <c r="E14" s="92" t="s">
        <v>10</v>
      </c>
      <c r="F14" s="210" t="s">
        <v>36</v>
      </c>
      <c r="G14" s="211"/>
      <c r="H14" s="212" t="s">
        <v>14</v>
      </c>
      <c r="I14" s="213" t="s">
        <v>15</v>
      </c>
    </row>
    <row r="15" spans="1:9" ht="30" x14ac:dyDescent="0.25">
      <c r="A15" s="9" t="s">
        <v>16</v>
      </c>
      <c r="B15" s="10" t="s">
        <v>253</v>
      </c>
      <c r="C15" s="215"/>
      <c r="D15" s="141"/>
      <c r="E15" s="141"/>
      <c r="F15" s="141"/>
      <c r="G15" s="214"/>
      <c r="H15" s="141"/>
      <c r="I15" s="116">
        <f>IF(E15&gt;0,3,IF(H15&gt;0,1.5,0))</f>
        <v>0</v>
      </c>
    </row>
    <row r="16" spans="1:9" ht="30" x14ac:dyDescent="0.25">
      <c r="A16" s="9" t="s">
        <v>18</v>
      </c>
      <c r="B16" s="10" t="s">
        <v>19</v>
      </c>
      <c r="C16" s="215"/>
      <c r="D16" s="141"/>
      <c r="E16" s="141"/>
      <c r="F16" s="141"/>
      <c r="G16" s="214"/>
      <c r="H16" s="141"/>
      <c r="I16" s="116">
        <f>IF(E16&gt;0,4,IF(H16&gt;0,2,0))</f>
        <v>0</v>
      </c>
    </row>
    <row r="17" spans="1:9" ht="45" x14ac:dyDescent="0.25">
      <c r="A17" s="15" t="s">
        <v>20</v>
      </c>
      <c r="B17" s="30" t="s">
        <v>208</v>
      </c>
      <c r="C17" s="220"/>
      <c r="D17" s="143"/>
      <c r="E17" s="143"/>
      <c r="F17" s="143"/>
      <c r="G17" s="276"/>
      <c r="H17" s="143"/>
      <c r="I17" s="163">
        <f>IF(E17&gt;0,3,IF(H17&gt;0,1.5,0))</f>
        <v>0</v>
      </c>
    </row>
    <row r="18" spans="1:9" ht="55.5" x14ac:dyDescent="0.25">
      <c r="A18" s="267" t="s">
        <v>21</v>
      </c>
      <c r="B18" s="11" t="s">
        <v>259</v>
      </c>
      <c r="C18" s="319" t="s">
        <v>12</v>
      </c>
      <c r="D18" s="143"/>
      <c r="E18" s="143"/>
      <c r="F18" s="143"/>
      <c r="G18" s="276"/>
      <c r="H18" s="143"/>
      <c r="I18" s="277">
        <f>IF(E18&gt;0,2.5,IF(H18&gt;0,1.25,0))</f>
        <v>0</v>
      </c>
    </row>
    <row r="19" spans="1:9" s="71" customFormat="1" x14ac:dyDescent="0.25">
      <c r="A19" s="33"/>
      <c r="B19" s="85"/>
      <c r="C19" s="279"/>
      <c r="D19" s="280"/>
      <c r="E19" s="402" t="s">
        <v>152</v>
      </c>
      <c r="F19" s="403"/>
      <c r="G19" s="404"/>
      <c r="H19" s="103"/>
      <c r="I19" s="281"/>
    </row>
    <row r="20" spans="1:9" ht="30" x14ac:dyDescent="0.25">
      <c r="A20" s="74"/>
      <c r="B20" s="75"/>
      <c r="C20" s="269"/>
      <c r="D20" s="102" t="s">
        <v>13</v>
      </c>
      <c r="E20" s="97" t="s">
        <v>30</v>
      </c>
      <c r="F20" s="84" t="s">
        <v>31</v>
      </c>
      <c r="G20" s="98" t="s">
        <v>32</v>
      </c>
      <c r="H20" s="94" t="s">
        <v>14</v>
      </c>
      <c r="I20" s="282"/>
    </row>
    <row r="21" spans="1:9" ht="30" customHeight="1" x14ac:dyDescent="0.25">
      <c r="A21" s="267" t="s">
        <v>151</v>
      </c>
      <c r="B21" s="268" t="s">
        <v>254</v>
      </c>
      <c r="C21" s="278"/>
      <c r="D21" s="270"/>
      <c r="E21" s="271"/>
      <c r="F21" s="272"/>
      <c r="G21" s="273"/>
      <c r="H21" s="274"/>
      <c r="I21" s="277">
        <f>IF(E21&gt;0,1,IF(F21&gt;0,3,IF(G21&gt;0,5,IF(H21&gt;0,2.5,0))))</f>
        <v>0</v>
      </c>
    </row>
    <row r="22" spans="1:9" x14ac:dyDescent="0.25">
      <c r="A22" s="310" t="s">
        <v>209</v>
      </c>
      <c r="B22" s="12"/>
      <c r="C22" s="311"/>
      <c r="D22" s="312"/>
      <c r="E22" s="313"/>
      <c r="F22" s="314"/>
      <c r="G22" s="13"/>
      <c r="H22" s="13" t="s">
        <v>122</v>
      </c>
      <c r="I22" s="315">
        <f>SUM(I13:I21)</f>
        <v>0</v>
      </c>
    </row>
    <row r="23" spans="1:9" ht="15" x14ac:dyDescent="0.25">
      <c r="A23" s="396"/>
      <c r="B23" s="397"/>
      <c r="C23" s="397"/>
      <c r="D23" s="397"/>
      <c r="E23" s="397"/>
      <c r="F23" s="397"/>
      <c r="G23" s="397"/>
      <c r="H23" s="397"/>
      <c r="I23" s="397"/>
    </row>
    <row r="24" spans="1:9" ht="15" x14ac:dyDescent="0.25">
      <c r="A24" s="397"/>
      <c r="B24" s="397"/>
      <c r="C24" s="397"/>
      <c r="D24" s="397"/>
      <c r="E24" s="397"/>
      <c r="F24" s="397"/>
      <c r="G24" s="397"/>
      <c r="H24" s="397"/>
      <c r="I24" s="397"/>
    </row>
    <row r="25" spans="1:9" ht="15" x14ac:dyDescent="0.25">
      <c r="A25" s="397"/>
      <c r="B25" s="397"/>
      <c r="C25" s="397"/>
      <c r="D25" s="397"/>
      <c r="E25" s="397"/>
      <c r="F25" s="397"/>
      <c r="G25" s="397"/>
      <c r="H25" s="397"/>
      <c r="I25" s="397"/>
    </row>
    <row r="26" spans="1:9" ht="15" x14ac:dyDescent="0.25">
      <c r="A26" s="397"/>
      <c r="B26" s="397"/>
      <c r="C26" s="397"/>
      <c r="D26" s="397"/>
      <c r="E26" s="397"/>
      <c r="F26" s="397"/>
      <c r="G26" s="397"/>
      <c r="H26" s="397"/>
      <c r="I26" s="397"/>
    </row>
    <row r="27" spans="1:9" ht="18.75" x14ac:dyDescent="0.3">
      <c r="A27" s="4" t="s">
        <v>281</v>
      </c>
      <c r="B27" s="7"/>
      <c r="C27" s="222"/>
      <c r="D27" s="4"/>
      <c r="E27" s="4"/>
      <c r="F27" s="4"/>
      <c r="G27" s="4"/>
      <c r="H27" s="4"/>
      <c r="I27" s="4"/>
    </row>
    <row r="28" spans="1:9" s="71" customFormat="1" x14ac:dyDescent="0.25">
      <c r="A28" s="79"/>
      <c r="B28" s="80"/>
      <c r="C28" s="215"/>
      <c r="D28" s="90" t="s">
        <v>13</v>
      </c>
      <c r="E28" s="92" t="s">
        <v>10</v>
      </c>
      <c r="F28" s="216"/>
      <c r="G28" s="216"/>
      <c r="H28" s="90" t="s">
        <v>14</v>
      </c>
      <c r="I28" s="164" t="s">
        <v>15</v>
      </c>
    </row>
    <row r="29" spans="1:9" s="71" customFormat="1" ht="60" x14ac:dyDescent="0.25">
      <c r="A29" s="14" t="s">
        <v>22</v>
      </c>
      <c r="B29" s="10" t="s">
        <v>255</v>
      </c>
      <c r="C29" s="215"/>
      <c r="D29" s="141"/>
      <c r="E29" s="141"/>
      <c r="F29" s="142"/>
      <c r="G29" s="159"/>
      <c r="H29" s="147"/>
      <c r="I29" s="116">
        <f>IF(D29&gt;0,4,IF(H29&gt;0,2,0))</f>
        <v>0</v>
      </c>
    </row>
    <row r="30" spans="1:9" s="71" customFormat="1" ht="30" x14ac:dyDescent="0.25">
      <c r="A30" s="15" t="s">
        <v>23</v>
      </c>
      <c r="B30" s="10" t="s">
        <v>256</v>
      </c>
      <c r="C30" s="215"/>
      <c r="D30" s="141"/>
      <c r="E30" s="141"/>
      <c r="F30" s="142"/>
      <c r="G30" s="142"/>
      <c r="H30" s="141"/>
      <c r="I30" s="116">
        <f>IF(D30&gt;0,3,IF(H30&gt;0,1.5,0))</f>
        <v>0</v>
      </c>
    </row>
    <row r="31" spans="1:9" s="71" customFormat="1" ht="47.25" customHeight="1" x14ac:dyDescent="0.25">
      <c r="A31" s="14" t="s">
        <v>24</v>
      </c>
      <c r="B31" s="16" t="s">
        <v>257</v>
      </c>
      <c r="C31" s="244" t="s">
        <v>12</v>
      </c>
      <c r="D31" s="141"/>
      <c r="E31" s="141"/>
      <c r="F31" s="142"/>
      <c r="G31" s="142"/>
      <c r="H31" s="141"/>
      <c r="I31" s="116">
        <f>IF(E31&gt;0,3,IF(H31&gt;0,1.5,0))</f>
        <v>0</v>
      </c>
    </row>
    <row r="32" spans="1:9" ht="15.75" customHeight="1" x14ac:dyDescent="0.25">
      <c r="A32" s="318" t="s">
        <v>214</v>
      </c>
      <c r="B32" s="392" t="str">
        <f>IF('Adult NEW Tool'!B7="","",'Adult NEW Tool'!B7)</f>
        <v/>
      </c>
      <c r="C32" s="392"/>
      <c r="D32" s="392"/>
      <c r="E32" s="392"/>
      <c r="F32" s="392"/>
      <c r="G32" s="392"/>
      <c r="H32" s="392"/>
      <c r="I32" s="393"/>
    </row>
    <row r="33" spans="1:9" x14ac:dyDescent="0.25">
      <c r="A33" s="33"/>
      <c r="B33" s="85"/>
      <c r="C33" s="128"/>
      <c r="D33" s="101"/>
      <c r="E33" s="402" t="s">
        <v>29</v>
      </c>
      <c r="F33" s="403"/>
      <c r="G33" s="404"/>
      <c r="H33" s="103"/>
      <c r="I33" s="160"/>
    </row>
    <row r="34" spans="1:9" ht="30" x14ac:dyDescent="0.25">
      <c r="A34" s="74"/>
      <c r="B34" s="75"/>
      <c r="C34" s="234"/>
      <c r="D34" s="102" t="s">
        <v>13</v>
      </c>
      <c r="E34" s="97" t="s">
        <v>30</v>
      </c>
      <c r="F34" s="84" t="s">
        <v>31</v>
      </c>
      <c r="G34" s="98" t="s">
        <v>32</v>
      </c>
      <c r="H34" s="94" t="s">
        <v>14</v>
      </c>
      <c r="I34" s="161"/>
    </row>
    <row r="35" spans="1:9" ht="45" x14ac:dyDescent="0.25">
      <c r="A35" s="17" t="s">
        <v>25</v>
      </c>
      <c r="B35" s="11" t="s">
        <v>258</v>
      </c>
      <c r="C35" s="240"/>
      <c r="D35" s="143"/>
      <c r="E35" s="275"/>
      <c r="F35" s="144"/>
      <c r="G35" s="144"/>
      <c r="H35" s="143"/>
      <c r="I35" s="116">
        <f>IF(E35&gt;0,1,IF(F35&gt;0,3,IF(G35&gt;0,5,IF(H35&gt;0,2.5,0))))</f>
        <v>0</v>
      </c>
    </row>
    <row r="36" spans="1:9" x14ac:dyDescent="0.25">
      <c r="A36" s="18" t="s">
        <v>153</v>
      </c>
      <c r="B36" s="285"/>
      <c r="C36" s="284"/>
      <c r="D36" s="286"/>
      <c r="E36" s="286"/>
      <c r="F36" s="287"/>
      <c r="G36" s="398" t="s">
        <v>123</v>
      </c>
      <c r="H36" s="398"/>
      <c r="I36" s="288">
        <f>SUM(I29:I35)</f>
        <v>0</v>
      </c>
    </row>
    <row r="37" spans="1:9" ht="15" x14ac:dyDescent="0.25">
      <c r="A37" s="409"/>
      <c r="B37" s="410"/>
      <c r="C37" s="410"/>
      <c r="D37" s="410"/>
      <c r="E37" s="410"/>
      <c r="F37" s="410"/>
      <c r="G37" s="410"/>
      <c r="H37" s="410"/>
      <c r="I37" s="410"/>
    </row>
    <row r="38" spans="1:9" s="71" customFormat="1" ht="15" x14ac:dyDescent="0.25">
      <c r="A38" s="410"/>
      <c r="B38" s="410"/>
      <c r="C38" s="410"/>
      <c r="D38" s="410"/>
      <c r="E38" s="410"/>
      <c r="F38" s="410"/>
      <c r="G38" s="410"/>
      <c r="H38" s="410"/>
      <c r="I38" s="410"/>
    </row>
    <row r="39" spans="1:9" ht="15" x14ac:dyDescent="0.25">
      <c r="A39" s="410"/>
      <c r="B39" s="410"/>
      <c r="C39" s="410"/>
      <c r="D39" s="410"/>
      <c r="E39" s="410"/>
      <c r="F39" s="410"/>
      <c r="G39" s="410"/>
      <c r="H39" s="410"/>
      <c r="I39" s="410"/>
    </row>
    <row r="40" spans="1:9" ht="15" x14ac:dyDescent="0.25">
      <c r="A40" s="410"/>
      <c r="B40" s="410"/>
      <c r="C40" s="410"/>
      <c r="D40" s="410"/>
      <c r="E40" s="410"/>
      <c r="F40" s="410"/>
      <c r="G40" s="410"/>
      <c r="H40" s="410"/>
      <c r="I40" s="410"/>
    </row>
    <row r="41" spans="1:9" ht="18.75" x14ac:dyDescent="0.3">
      <c r="A41" s="4" t="s">
        <v>280</v>
      </c>
      <c r="B41" s="20"/>
      <c r="C41" s="222"/>
      <c r="D41" s="21"/>
      <c r="E41" s="21"/>
      <c r="F41" s="21"/>
      <c r="G41" s="21"/>
      <c r="H41" s="21"/>
      <c r="I41" s="21"/>
    </row>
    <row r="42" spans="1:9" x14ac:dyDescent="0.25">
      <c r="A42" s="27"/>
      <c r="B42" s="77"/>
      <c r="C42" s="234"/>
      <c r="D42" s="90" t="s">
        <v>13</v>
      </c>
      <c r="E42" s="92" t="s">
        <v>10</v>
      </c>
      <c r="F42" s="76"/>
      <c r="G42" s="76"/>
      <c r="H42" s="93" t="s">
        <v>14</v>
      </c>
      <c r="I42" s="164" t="s">
        <v>15</v>
      </c>
    </row>
    <row r="43" spans="1:9" ht="45" x14ac:dyDescent="0.25">
      <c r="A43" s="22" t="s">
        <v>26</v>
      </c>
      <c r="B43" s="30" t="s">
        <v>260</v>
      </c>
      <c r="C43" s="220"/>
      <c r="D43" s="91"/>
      <c r="E43" s="91"/>
      <c r="F43" s="31"/>
      <c r="G43" s="32"/>
      <c r="H43" s="147"/>
      <c r="I43" s="116">
        <f>IF(E43&gt;0,5,IF(H43&gt;0,2.5,0))</f>
        <v>0</v>
      </c>
    </row>
    <row r="44" spans="1:9" ht="30" x14ac:dyDescent="0.25">
      <c r="A44" s="22" t="s">
        <v>27</v>
      </c>
      <c r="B44" s="30" t="s">
        <v>261</v>
      </c>
      <c r="C44" s="248" t="s">
        <v>12</v>
      </c>
      <c r="D44" s="91"/>
      <c r="E44" s="91"/>
      <c r="F44" s="31"/>
      <c r="G44" s="32"/>
      <c r="H44" s="95"/>
      <c r="I44" s="116">
        <f>IF(E44&gt;0,5,IF(H44&gt;0,2.5,0))</f>
        <v>0</v>
      </c>
    </row>
    <row r="45" spans="1:9" x14ac:dyDescent="0.25">
      <c r="A45" s="33"/>
      <c r="B45" s="85"/>
      <c r="C45" s="128"/>
      <c r="D45" s="101"/>
      <c r="E45" s="402" t="s">
        <v>29</v>
      </c>
      <c r="F45" s="403"/>
      <c r="G45" s="404"/>
      <c r="H45" s="103"/>
      <c r="I45" s="160"/>
    </row>
    <row r="46" spans="1:9" ht="30" x14ac:dyDescent="0.25">
      <c r="A46" s="74"/>
      <c r="B46" s="75"/>
      <c r="C46" s="234"/>
      <c r="D46" s="102" t="s">
        <v>13</v>
      </c>
      <c r="E46" s="97" t="s">
        <v>30</v>
      </c>
      <c r="F46" s="84" t="s">
        <v>31</v>
      </c>
      <c r="G46" s="98" t="s">
        <v>32</v>
      </c>
      <c r="H46" s="94" t="s">
        <v>14</v>
      </c>
      <c r="I46" s="161"/>
    </row>
    <row r="47" spans="1:9" ht="60" x14ac:dyDescent="0.25">
      <c r="A47" s="22" t="s">
        <v>28</v>
      </c>
      <c r="B47" s="10" t="s">
        <v>34</v>
      </c>
      <c r="C47" s="234"/>
      <c r="D47" s="95"/>
      <c r="E47" s="145"/>
      <c r="F47" s="32"/>
      <c r="G47" s="99"/>
      <c r="H47" s="95"/>
      <c r="I47" s="116">
        <f>IF(E47&gt;0,3,IF(F47&gt;0,4,IF(G47&gt;0,5,IF(H47&gt;0,2.5,0))))</f>
        <v>0</v>
      </c>
    </row>
    <row r="48" spans="1:9" ht="60" x14ac:dyDescent="0.25">
      <c r="A48" s="17" t="s">
        <v>33</v>
      </c>
      <c r="B48" s="11" t="s">
        <v>262</v>
      </c>
      <c r="C48" s="222"/>
      <c r="D48" s="96"/>
      <c r="E48" s="146"/>
      <c r="F48" s="24"/>
      <c r="G48" s="100"/>
      <c r="H48" s="96"/>
      <c r="I48" s="163">
        <f>IF(E48&gt;0,2,IF(F48&gt;0,3,IF(G48&gt;0,4,IF(H48&gt;0,2.1,0))))</f>
        <v>0</v>
      </c>
    </row>
    <row r="49" spans="1:9" x14ac:dyDescent="0.25">
      <c r="A49" s="18" t="s">
        <v>35</v>
      </c>
      <c r="B49" s="12"/>
      <c r="D49" s="25"/>
      <c r="E49" s="25"/>
      <c r="F49" s="26"/>
      <c r="G49" s="13"/>
      <c r="H49" s="13" t="s">
        <v>124</v>
      </c>
      <c r="I49" s="289">
        <f>SUM(I43:I48)</f>
        <v>0</v>
      </c>
    </row>
    <row r="50" spans="1:9" ht="15" x14ac:dyDescent="0.25">
      <c r="A50" s="396"/>
      <c r="B50" s="397"/>
      <c r="C50" s="397"/>
      <c r="D50" s="397"/>
      <c r="E50" s="397"/>
      <c r="F50" s="397"/>
      <c r="G50" s="397"/>
      <c r="H50" s="397"/>
      <c r="I50" s="397"/>
    </row>
    <row r="51" spans="1:9" ht="15" x14ac:dyDescent="0.25">
      <c r="A51" s="397"/>
      <c r="B51" s="397"/>
      <c r="C51" s="397"/>
      <c r="D51" s="397"/>
      <c r="E51" s="397"/>
      <c r="F51" s="397"/>
      <c r="G51" s="397"/>
      <c r="H51" s="397"/>
      <c r="I51" s="397"/>
    </row>
    <row r="52" spans="1:9" ht="15" x14ac:dyDescent="0.25">
      <c r="A52" s="397"/>
      <c r="B52" s="397"/>
      <c r="C52" s="397"/>
      <c r="D52" s="397"/>
      <c r="E52" s="397"/>
      <c r="F52" s="397"/>
      <c r="G52" s="397"/>
      <c r="H52" s="397"/>
      <c r="I52" s="397"/>
    </row>
    <row r="53" spans="1:9" ht="15" x14ac:dyDescent="0.25">
      <c r="A53" s="397"/>
      <c r="B53" s="397"/>
      <c r="C53" s="397"/>
      <c r="D53" s="397"/>
      <c r="E53" s="397"/>
      <c r="F53" s="397"/>
      <c r="G53" s="397"/>
      <c r="H53" s="397"/>
      <c r="I53" s="397"/>
    </row>
    <row r="54" spans="1:9" ht="18.75" x14ac:dyDescent="0.3">
      <c r="A54" s="4" t="s">
        <v>279</v>
      </c>
      <c r="B54" s="20"/>
      <c r="C54" s="222"/>
      <c r="D54" s="21"/>
      <c r="E54" s="21"/>
      <c r="F54" s="21"/>
      <c r="G54" s="21"/>
      <c r="H54" s="21"/>
      <c r="I54" s="21"/>
    </row>
    <row r="55" spans="1:9" x14ac:dyDescent="0.25">
      <c r="A55" s="27"/>
      <c r="B55" s="77"/>
      <c r="C55" s="234"/>
      <c r="D55" s="90" t="s">
        <v>13</v>
      </c>
      <c r="E55" s="92" t="s">
        <v>10</v>
      </c>
      <c r="F55" s="293" t="s">
        <v>36</v>
      </c>
      <c r="G55" s="76"/>
      <c r="H55" s="93" t="s">
        <v>14</v>
      </c>
      <c r="I55" s="164" t="s">
        <v>15</v>
      </c>
    </row>
    <row r="56" spans="1:9" ht="45" x14ac:dyDescent="0.25">
      <c r="A56" s="22" t="s">
        <v>37</v>
      </c>
      <c r="B56" s="10" t="s">
        <v>263</v>
      </c>
      <c r="C56" s="244" t="s">
        <v>12</v>
      </c>
      <c r="D56" s="95"/>
      <c r="E56" s="95"/>
      <c r="F56" s="95"/>
      <c r="G56" s="23"/>
      <c r="H56" s="95"/>
      <c r="I56" s="116">
        <f>IF(E56&gt;0,1,IF(H56&gt;0,0.5,0))</f>
        <v>0</v>
      </c>
    </row>
    <row r="57" spans="1:9" ht="30" x14ac:dyDescent="0.25">
      <c r="A57" s="22" t="s">
        <v>38</v>
      </c>
      <c r="B57" s="10" t="s">
        <v>264</v>
      </c>
      <c r="C57" s="215"/>
      <c r="D57" s="95"/>
      <c r="E57" s="95"/>
      <c r="F57" s="95"/>
      <c r="G57" s="23"/>
      <c r="H57" s="95"/>
      <c r="I57" s="116">
        <f>IF(D57&gt;0,2,IF(H57&gt;0,1,0))</f>
        <v>0</v>
      </c>
    </row>
    <row r="58" spans="1:9" ht="30" x14ac:dyDescent="0.25">
      <c r="A58" s="22" t="s">
        <v>39</v>
      </c>
      <c r="B58" s="10" t="s">
        <v>265</v>
      </c>
      <c r="C58" s="215"/>
      <c r="D58" s="95"/>
      <c r="E58" s="95"/>
      <c r="F58" s="95"/>
      <c r="G58" s="23"/>
      <c r="H58" s="95"/>
      <c r="I58" s="116">
        <f>IF(D58&gt;0,3,IF(E58&gt;0,-1.5,IF(H58&gt;0,1.5,0)))</f>
        <v>0</v>
      </c>
    </row>
    <row r="59" spans="1:9" ht="30" x14ac:dyDescent="0.25">
      <c r="A59" s="22" t="s">
        <v>40</v>
      </c>
      <c r="B59" s="10" t="s">
        <v>266</v>
      </c>
      <c r="C59" s="215"/>
      <c r="D59" s="95"/>
      <c r="E59" s="95"/>
      <c r="F59" s="95"/>
      <c r="G59" s="32"/>
      <c r="H59" s="95"/>
      <c r="I59" s="116">
        <f>IF(E59&gt;0,1,IF(H59&gt;0,0.5,0))</f>
        <v>0</v>
      </c>
    </row>
    <row r="60" spans="1:9" ht="15.75" customHeight="1" x14ac:dyDescent="0.25">
      <c r="A60" s="318" t="s">
        <v>214</v>
      </c>
      <c r="B60" s="392" t="str">
        <f>IF('Adult NEW Tool'!B7="","",'Adult NEW Tool'!B7)</f>
        <v/>
      </c>
      <c r="C60" s="392"/>
      <c r="D60" s="392"/>
      <c r="E60" s="392"/>
      <c r="F60" s="392"/>
      <c r="G60" s="392"/>
      <c r="H60" s="392"/>
      <c r="I60" s="393"/>
    </row>
    <row r="61" spans="1:9" ht="30" x14ac:dyDescent="0.25">
      <c r="A61" s="22" t="s">
        <v>41</v>
      </c>
      <c r="B61" s="30" t="s">
        <v>267</v>
      </c>
      <c r="C61" s="264" t="s">
        <v>12</v>
      </c>
      <c r="D61" s="95"/>
      <c r="E61" s="96"/>
      <c r="F61" s="96"/>
      <c r="G61" s="32"/>
      <c r="H61" s="95"/>
      <c r="I61" s="116">
        <f>IF(E61&gt;0,3,IF(H61&gt;0,1.5,0))</f>
        <v>0</v>
      </c>
    </row>
    <row r="62" spans="1:9" x14ac:dyDescent="0.25">
      <c r="A62" s="33"/>
      <c r="B62" s="85"/>
      <c r="C62" s="128"/>
      <c r="D62" s="101"/>
      <c r="E62" s="402" t="s">
        <v>29</v>
      </c>
      <c r="F62" s="403"/>
      <c r="G62" s="404"/>
      <c r="H62" s="103"/>
      <c r="I62" s="160"/>
    </row>
    <row r="63" spans="1:9" ht="30" x14ac:dyDescent="0.25">
      <c r="A63" s="74"/>
      <c r="B63" s="75"/>
      <c r="C63" s="223"/>
      <c r="D63" s="102" t="s">
        <v>13</v>
      </c>
      <c r="E63" s="97" t="s">
        <v>30</v>
      </c>
      <c r="F63" s="84" t="s">
        <v>31</v>
      </c>
      <c r="G63" s="98" t="s">
        <v>32</v>
      </c>
      <c r="H63" s="94" t="s">
        <v>14</v>
      </c>
      <c r="I63" s="161"/>
    </row>
    <row r="64" spans="1:9" ht="60" x14ac:dyDescent="0.25">
      <c r="A64" s="14" t="s">
        <v>42</v>
      </c>
      <c r="B64" s="11" t="s">
        <v>268</v>
      </c>
      <c r="C64" s="292" t="s">
        <v>12</v>
      </c>
      <c r="D64" s="151"/>
      <c r="E64" s="152"/>
      <c r="F64" s="154"/>
      <c r="G64" s="153"/>
      <c r="H64" s="151"/>
      <c r="I64" s="116">
        <f>IF(E64&gt;0,2,IF(F64&gt;0,3,IF(G64&gt;0,4,IF(H64&gt;0,2.1,0))))</f>
        <v>0</v>
      </c>
    </row>
    <row r="65" spans="1:9" x14ac:dyDescent="0.25">
      <c r="A65" s="33"/>
      <c r="B65" s="85"/>
      <c r="C65" s="128"/>
      <c r="D65" s="101"/>
      <c r="E65" s="402" t="s">
        <v>29</v>
      </c>
      <c r="F65" s="404"/>
      <c r="G65" s="86"/>
      <c r="H65" s="291"/>
      <c r="I65" s="165"/>
    </row>
    <row r="66" spans="1:9" ht="30" x14ac:dyDescent="0.25">
      <c r="A66" s="74"/>
      <c r="B66" s="75"/>
      <c r="C66" s="223"/>
      <c r="D66" s="102" t="s">
        <v>13</v>
      </c>
      <c r="E66" s="97" t="s">
        <v>43</v>
      </c>
      <c r="F66" s="98" t="s">
        <v>44</v>
      </c>
      <c r="G66" s="76"/>
      <c r="H66" s="94" t="s">
        <v>14</v>
      </c>
      <c r="I66" s="294" t="s">
        <v>15</v>
      </c>
    </row>
    <row r="67" spans="1:9" ht="30" x14ac:dyDescent="0.25">
      <c r="A67" s="14" t="s">
        <v>45</v>
      </c>
      <c r="B67" s="30" t="s">
        <v>269</v>
      </c>
      <c r="C67" s="220"/>
      <c r="D67" s="147"/>
      <c r="E67" s="148"/>
      <c r="F67" s="149"/>
      <c r="G67" s="150"/>
      <c r="H67" s="147"/>
      <c r="I67" s="116">
        <f>IF(E67&gt;0,5,IF(F67&gt;0,4,IF(H67&gt;0,2.5,0)))</f>
        <v>0</v>
      </c>
    </row>
    <row r="68" spans="1:9" ht="30" x14ac:dyDescent="0.25">
      <c r="A68" s="17" t="s">
        <v>46</v>
      </c>
      <c r="B68" s="11" t="s">
        <v>270</v>
      </c>
      <c r="C68" s="240"/>
      <c r="D68" s="151"/>
      <c r="E68" s="152"/>
      <c r="F68" s="153"/>
      <c r="G68" s="154"/>
      <c r="H68" s="151"/>
      <c r="I68" s="163">
        <f>IF(E68&gt;0,5,IF(F68&gt;0,4,IF(H68&gt;0,2.5,0)))</f>
        <v>0</v>
      </c>
    </row>
    <row r="69" spans="1:9" x14ac:dyDescent="0.25">
      <c r="A69" s="18" t="s">
        <v>47</v>
      </c>
      <c r="B69" s="12"/>
      <c r="D69" s="25"/>
      <c r="E69" s="25"/>
      <c r="F69" s="26"/>
      <c r="G69" s="13"/>
      <c r="H69" s="13" t="s">
        <v>125</v>
      </c>
      <c r="I69" s="290">
        <f>SUM(I56:I68)</f>
        <v>0</v>
      </c>
    </row>
    <row r="70" spans="1:9" ht="15" x14ac:dyDescent="0.25">
      <c r="A70" s="411"/>
      <c r="B70" s="412"/>
      <c r="C70" s="412"/>
      <c r="D70" s="412"/>
      <c r="E70" s="412"/>
      <c r="F70" s="412"/>
      <c r="G70" s="412"/>
      <c r="H70" s="412"/>
      <c r="I70" s="412"/>
    </row>
    <row r="71" spans="1:9" ht="15" x14ac:dyDescent="0.25">
      <c r="A71" s="412"/>
      <c r="B71" s="412"/>
      <c r="C71" s="412"/>
      <c r="D71" s="412"/>
      <c r="E71" s="412"/>
      <c r="F71" s="412"/>
      <c r="G71" s="412"/>
      <c r="H71" s="412"/>
      <c r="I71" s="412"/>
    </row>
    <row r="72" spans="1:9" ht="15" x14ac:dyDescent="0.25">
      <c r="A72" s="412"/>
      <c r="B72" s="412"/>
      <c r="C72" s="412"/>
      <c r="D72" s="412"/>
      <c r="E72" s="412"/>
      <c r="F72" s="412"/>
      <c r="G72" s="412"/>
      <c r="H72" s="412"/>
      <c r="I72" s="412"/>
    </row>
    <row r="73" spans="1:9" ht="15" x14ac:dyDescent="0.25">
      <c r="A73" s="412"/>
      <c r="B73" s="412"/>
      <c r="C73" s="412"/>
      <c r="D73" s="412"/>
      <c r="E73" s="412"/>
      <c r="F73" s="412"/>
      <c r="G73" s="412"/>
      <c r="H73" s="412"/>
      <c r="I73" s="412"/>
    </row>
    <row r="74" spans="1:9" ht="18.75" x14ac:dyDescent="0.3">
      <c r="A74" s="4" t="s">
        <v>278</v>
      </c>
      <c r="B74" s="89"/>
      <c r="C74" s="223"/>
      <c r="D74" s="81"/>
      <c r="E74" s="81"/>
      <c r="F74" s="82"/>
      <c r="G74" s="82"/>
      <c r="H74" s="82"/>
      <c r="I74" s="110"/>
    </row>
    <row r="75" spans="1:9" x14ac:dyDescent="0.25">
      <c r="A75" s="27"/>
      <c r="B75" s="111"/>
      <c r="C75" s="128"/>
      <c r="D75" s="90" t="s">
        <v>13</v>
      </c>
      <c r="E75" s="92" t="s">
        <v>10</v>
      </c>
      <c r="F75" s="88"/>
      <c r="G75" s="88"/>
      <c r="H75" s="93" t="s">
        <v>14</v>
      </c>
      <c r="I75" s="164" t="s">
        <v>15</v>
      </c>
    </row>
    <row r="76" spans="1:9" s="71" customFormat="1" ht="45" x14ac:dyDescent="0.25">
      <c r="A76" s="33" t="s">
        <v>84</v>
      </c>
      <c r="B76" s="10" t="s">
        <v>271</v>
      </c>
      <c r="C76" s="244" t="s">
        <v>12</v>
      </c>
      <c r="D76" s="147"/>
      <c r="E76" s="147"/>
      <c r="F76" s="150"/>
      <c r="G76" s="159"/>
      <c r="H76" s="147"/>
      <c r="I76" s="116">
        <f>IF(E76&gt;0,5,IF(H76&gt;0,2.5,0))</f>
        <v>0</v>
      </c>
    </row>
    <row r="77" spans="1:9" x14ac:dyDescent="0.25">
      <c r="A77" s="33" t="s">
        <v>85</v>
      </c>
      <c r="B77" s="172" t="s">
        <v>272</v>
      </c>
      <c r="C77" s="224"/>
      <c r="D77" s="147"/>
      <c r="E77" s="147"/>
      <c r="F77" s="150"/>
      <c r="G77" s="159"/>
      <c r="H77" s="147"/>
      <c r="I77" s="115"/>
    </row>
    <row r="78" spans="1:9" x14ac:dyDescent="0.25">
      <c r="A78" s="22"/>
      <c r="B78" s="172" t="s">
        <v>48</v>
      </c>
      <c r="C78" s="224"/>
      <c r="D78" s="147"/>
      <c r="E78" s="147"/>
      <c r="F78" s="150"/>
      <c r="G78" s="159"/>
      <c r="H78" s="147"/>
      <c r="I78" s="116">
        <f>IF(E78&gt;0,1,IF(H78&gt;0,0.5,0))</f>
        <v>0</v>
      </c>
    </row>
    <row r="79" spans="1:9" x14ac:dyDescent="0.25">
      <c r="A79" s="22"/>
      <c r="B79" s="35" t="s">
        <v>49</v>
      </c>
      <c r="C79" s="224"/>
      <c r="D79" s="147"/>
      <c r="E79" s="147"/>
      <c r="F79" s="150"/>
      <c r="G79" s="159"/>
      <c r="H79" s="147"/>
      <c r="I79" s="116">
        <f>IF(E79&gt;0,4,IF(H79&gt;0,2,0))</f>
        <v>0</v>
      </c>
    </row>
    <row r="80" spans="1:9" ht="30" x14ac:dyDescent="0.25">
      <c r="A80" s="22"/>
      <c r="B80" s="35" t="s">
        <v>50</v>
      </c>
      <c r="C80" s="224"/>
      <c r="D80" s="147"/>
      <c r="E80" s="147"/>
      <c r="F80" s="150"/>
      <c r="G80" s="159"/>
      <c r="H80" s="147"/>
      <c r="I80" s="116">
        <f>IF(E80&gt;0,2,IF(H80&gt;0,1,0))</f>
        <v>0</v>
      </c>
    </row>
    <row r="81" spans="1:9" ht="30" x14ac:dyDescent="0.25">
      <c r="A81" s="33" t="s">
        <v>86</v>
      </c>
      <c r="B81" s="176" t="s">
        <v>273</v>
      </c>
      <c r="C81" s="220"/>
      <c r="D81" s="147"/>
      <c r="E81" s="147"/>
      <c r="F81" s="150"/>
      <c r="G81" s="159"/>
      <c r="H81" s="147"/>
      <c r="I81" s="116">
        <f>IF(E81&gt;0,4,IF(H81&gt;0,2,0))</f>
        <v>0</v>
      </c>
    </row>
    <row r="82" spans="1:9" ht="45" x14ac:dyDescent="0.25">
      <c r="A82" s="33" t="s">
        <v>87</v>
      </c>
      <c r="B82" s="34" t="s">
        <v>274</v>
      </c>
      <c r="C82" s="248" t="s">
        <v>12</v>
      </c>
      <c r="D82" s="151"/>
      <c r="E82" s="147"/>
      <c r="F82" s="150"/>
      <c r="G82" s="159"/>
      <c r="H82" s="147"/>
      <c r="I82" s="116">
        <f>IF(E82&gt;0,5,IF(H82&gt;0,2.5,0))</f>
        <v>0</v>
      </c>
    </row>
    <row r="83" spans="1:9" x14ac:dyDescent="0.25">
      <c r="A83" s="33"/>
      <c r="B83" s="85"/>
      <c r="C83" s="128"/>
      <c r="D83" s="102"/>
      <c r="E83" s="402" t="s">
        <v>29</v>
      </c>
      <c r="F83" s="403"/>
      <c r="G83" s="404"/>
      <c r="H83" s="103"/>
      <c r="I83" s="160"/>
    </row>
    <row r="84" spans="1:9" ht="30" x14ac:dyDescent="0.25">
      <c r="A84" s="74"/>
      <c r="B84" s="70"/>
      <c r="C84" s="234"/>
      <c r="D84" s="102" t="s">
        <v>13</v>
      </c>
      <c r="E84" s="97" t="s">
        <v>30</v>
      </c>
      <c r="F84" s="84" t="s">
        <v>31</v>
      </c>
      <c r="G84" s="98" t="s">
        <v>32</v>
      </c>
      <c r="H84" s="94" t="s">
        <v>14</v>
      </c>
      <c r="I84" s="161"/>
    </row>
    <row r="85" spans="1:9" ht="30" x14ac:dyDescent="0.25">
      <c r="A85" s="33" t="s">
        <v>88</v>
      </c>
      <c r="B85" s="10" t="s">
        <v>275</v>
      </c>
      <c r="C85" s="244" t="s">
        <v>12</v>
      </c>
      <c r="D85" s="147"/>
      <c r="E85" s="148"/>
      <c r="F85" s="150"/>
      <c r="G85" s="149"/>
      <c r="H85" s="147"/>
      <c r="I85" s="116">
        <f>IF(E85&gt;0,3,IF(F85&gt;0,4,IF(G85&gt;0,5,IF(H85&gt;0,2.5,0))))</f>
        <v>0</v>
      </c>
    </row>
    <row r="86" spans="1:9" ht="45" x14ac:dyDescent="0.25">
      <c r="A86" s="33" t="s">
        <v>89</v>
      </c>
      <c r="B86" s="10" t="s">
        <v>276</v>
      </c>
      <c r="C86" s="244" t="s">
        <v>12</v>
      </c>
      <c r="D86" s="147"/>
      <c r="E86" s="148"/>
      <c r="F86" s="150"/>
      <c r="G86" s="149"/>
      <c r="H86" s="147"/>
      <c r="I86" s="116">
        <f>IF(E86&gt;0,3,IF(F86&gt;0,4,IF(G86&gt;0,5,IF(H86&gt;0,2.5,0))))</f>
        <v>0</v>
      </c>
    </row>
    <row r="87" spans="1:9" s="254" customFormat="1" ht="45" x14ac:dyDescent="0.25">
      <c r="A87" s="36" t="s">
        <v>90</v>
      </c>
      <c r="B87" s="11" t="s">
        <v>277</v>
      </c>
      <c r="C87" s="226" t="s">
        <v>12</v>
      </c>
      <c r="D87" s="151"/>
      <c r="E87" s="152"/>
      <c r="F87" s="154"/>
      <c r="G87" s="153"/>
      <c r="H87" s="151"/>
      <c r="I87" s="163">
        <f>IF(E87&gt;0,3,IF(F87&gt;0,4,IF(G87&gt;0,5,IF(H87&gt;0,2.5,0))))</f>
        <v>0</v>
      </c>
    </row>
    <row r="88" spans="1:9" ht="15.75" customHeight="1" x14ac:dyDescent="0.25">
      <c r="A88" s="318" t="s">
        <v>214</v>
      </c>
      <c r="B88" s="392" t="str">
        <f>IF('Adult NEW Tool'!B7="","",'Adult NEW Tool'!B7)</f>
        <v/>
      </c>
      <c r="C88" s="392"/>
      <c r="D88" s="392"/>
      <c r="E88" s="392"/>
      <c r="F88" s="392"/>
      <c r="G88" s="392"/>
      <c r="H88" s="392"/>
      <c r="I88" s="393"/>
    </row>
    <row r="89" spans="1:9" x14ac:dyDescent="0.25">
      <c r="A89" s="18" t="s">
        <v>282</v>
      </c>
      <c r="B89" s="37"/>
      <c r="C89" s="234"/>
      <c r="D89" s="25"/>
      <c r="E89" s="25"/>
      <c r="F89" s="26"/>
      <c r="G89" s="13"/>
      <c r="H89" s="13" t="s">
        <v>287</v>
      </c>
      <c r="I89" s="289">
        <f>SUM(I76:I86)</f>
        <v>0</v>
      </c>
    </row>
    <row r="90" spans="1:9" ht="15" x14ac:dyDescent="0.25">
      <c r="A90" s="413"/>
      <c r="B90" s="413"/>
      <c r="C90" s="413"/>
      <c r="D90" s="413"/>
      <c r="E90" s="413"/>
      <c r="F90" s="413"/>
      <c r="G90" s="413"/>
      <c r="H90" s="413"/>
      <c r="I90" s="413"/>
    </row>
    <row r="91" spans="1:9" ht="15" x14ac:dyDescent="0.25">
      <c r="A91" s="413"/>
      <c r="B91" s="413"/>
      <c r="C91" s="413"/>
      <c r="D91" s="413"/>
      <c r="E91" s="413"/>
      <c r="F91" s="413"/>
      <c r="G91" s="413"/>
      <c r="H91" s="413"/>
      <c r="I91" s="413"/>
    </row>
    <row r="92" spans="1:9" ht="15" x14ac:dyDescent="0.25">
      <c r="A92" s="413"/>
      <c r="B92" s="413"/>
      <c r="C92" s="413"/>
      <c r="D92" s="413"/>
      <c r="E92" s="413"/>
      <c r="F92" s="413"/>
      <c r="G92" s="413"/>
      <c r="H92" s="413"/>
      <c r="I92" s="413"/>
    </row>
    <row r="93" spans="1:9" ht="15" x14ac:dyDescent="0.25">
      <c r="A93" s="413"/>
      <c r="B93" s="413"/>
      <c r="C93" s="413"/>
      <c r="D93" s="413"/>
      <c r="E93" s="413"/>
      <c r="F93" s="413"/>
      <c r="G93" s="413"/>
      <c r="H93" s="413"/>
      <c r="I93" s="413"/>
    </row>
    <row r="94" spans="1:9" ht="18.75" x14ac:dyDescent="0.3">
      <c r="A94" s="4" t="s">
        <v>51</v>
      </c>
      <c r="B94" s="89"/>
      <c r="C94" s="223"/>
      <c r="D94" s="81"/>
      <c r="E94" s="81"/>
      <c r="F94" s="82"/>
      <c r="G94" s="82"/>
      <c r="H94" s="82"/>
      <c r="I94" s="46"/>
    </row>
    <row r="95" spans="1:9" x14ac:dyDescent="0.25">
      <c r="A95" s="33"/>
      <c r="B95" s="85"/>
      <c r="C95" s="128"/>
      <c r="D95" s="101"/>
      <c r="E95" s="402" t="s">
        <v>29</v>
      </c>
      <c r="F95" s="404"/>
      <c r="G95" s="117"/>
      <c r="H95" s="107"/>
      <c r="I95" s="113"/>
    </row>
    <row r="96" spans="1:9" x14ac:dyDescent="0.25">
      <c r="A96" s="27"/>
      <c r="B96" s="78"/>
      <c r="C96" s="234"/>
      <c r="D96" s="104" t="s">
        <v>13</v>
      </c>
      <c r="E96" s="105" t="s">
        <v>43</v>
      </c>
      <c r="F96" s="106" t="s">
        <v>44</v>
      </c>
      <c r="G96" s="118"/>
      <c r="H96" s="104" t="s">
        <v>14</v>
      </c>
      <c r="I96" s="114" t="s">
        <v>15</v>
      </c>
    </row>
    <row r="97" spans="1:9" x14ac:dyDescent="0.25">
      <c r="A97" s="9" t="s">
        <v>52</v>
      </c>
      <c r="B97" s="10" t="s">
        <v>53</v>
      </c>
      <c r="C97" s="215"/>
      <c r="D97" s="297"/>
      <c r="E97" s="298"/>
      <c r="F97" s="299"/>
      <c r="G97" s="297"/>
      <c r="H97" s="297"/>
      <c r="I97" s="115"/>
    </row>
    <row r="98" spans="1:9" ht="45" x14ac:dyDescent="0.25">
      <c r="A98" s="9"/>
      <c r="B98" s="11" t="s">
        <v>54</v>
      </c>
      <c r="C98" s="240"/>
      <c r="D98" s="295"/>
      <c r="E98" s="152"/>
      <c r="F98" s="296"/>
      <c r="G98" s="151"/>
      <c r="H98" s="151"/>
      <c r="I98" s="163">
        <f>IF(E98&gt;0,5,IF(F98&gt;0,4,IF(H98&gt;0,"!",0)))</f>
        <v>0</v>
      </c>
    </row>
    <row r="99" spans="1:9" x14ac:dyDescent="0.25">
      <c r="A99" s="33"/>
      <c r="B99" s="85"/>
      <c r="C99" s="128"/>
      <c r="D99" s="101"/>
      <c r="E99" s="402" t="s">
        <v>29</v>
      </c>
      <c r="F99" s="404"/>
      <c r="G99" s="117"/>
      <c r="H99" s="107"/>
      <c r="I99" s="113"/>
    </row>
    <row r="100" spans="1:9" s="253" customFormat="1" x14ac:dyDescent="0.25">
      <c r="A100" s="27"/>
      <c r="B100" s="10"/>
      <c r="C100" s="234"/>
      <c r="D100" s="104" t="s">
        <v>13</v>
      </c>
      <c r="E100" s="105" t="s">
        <v>43</v>
      </c>
      <c r="F100" s="106" t="s">
        <v>44</v>
      </c>
      <c r="G100" s="118"/>
      <c r="H100" s="104" t="s">
        <v>14</v>
      </c>
      <c r="I100" s="114" t="s">
        <v>15</v>
      </c>
    </row>
    <row r="101" spans="1:9" x14ac:dyDescent="0.25">
      <c r="A101" s="9"/>
      <c r="B101" s="10" t="s">
        <v>55</v>
      </c>
      <c r="C101" s="215"/>
      <c r="D101" s="155"/>
      <c r="E101" s="148"/>
      <c r="F101" s="156"/>
      <c r="G101" s="155"/>
      <c r="H101" s="155"/>
      <c r="I101" s="116">
        <f>IF(E101&gt;0,1,IF(F101&gt;0,0.5,IF(H101&gt;0,0.6,0)))</f>
        <v>0</v>
      </c>
    </row>
    <row r="102" spans="1:9" ht="33" customHeight="1" x14ac:dyDescent="0.25">
      <c r="A102" s="9"/>
      <c r="B102" s="10" t="s">
        <v>56</v>
      </c>
      <c r="C102" s="215"/>
      <c r="D102" s="155"/>
      <c r="E102" s="148"/>
      <c r="F102" s="156"/>
      <c r="G102" s="155"/>
      <c r="H102" s="155"/>
      <c r="I102" s="116">
        <f>IF(E102&gt;0,4,IF(F102&gt;0,2,IF(H102&gt;0,2.1,0)))</f>
        <v>0</v>
      </c>
    </row>
    <row r="103" spans="1:9" x14ac:dyDescent="0.25">
      <c r="A103" s="48"/>
      <c r="B103" s="10" t="s">
        <v>57</v>
      </c>
      <c r="C103" s="215"/>
      <c r="D103" s="147"/>
      <c r="E103" s="148"/>
      <c r="F103" s="149"/>
      <c r="G103" s="147"/>
      <c r="H103" s="147"/>
      <c r="I103" s="116">
        <f>IF(E103&gt;0,4,IF(F103&gt;0,3,IF(H103&gt;0,2,0)))</f>
        <v>0</v>
      </c>
    </row>
    <row r="104" spans="1:9" ht="30" x14ac:dyDescent="0.25">
      <c r="A104" s="22" t="s">
        <v>58</v>
      </c>
      <c r="B104" s="11" t="s">
        <v>59</v>
      </c>
      <c r="C104" s="225"/>
      <c r="D104" s="151"/>
      <c r="E104" s="152"/>
      <c r="F104" s="153"/>
      <c r="G104" s="151"/>
      <c r="H104" s="151"/>
      <c r="I104" s="116">
        <f>IF(E104&gt;0,4,IF(F104&gt;0,2,IF(H104&gt;0,2.1,0)))</f>
        <v>0</v>
      </c>
    </row>
    <row r="105" spans="1:9" x14ac:dyDescent="0.25">
      <c r="A105" s="33"/>
      <c r="B105" s="85"/>
      <c r="C105" s="128"/>
      <c r="D105" s="101"/>
      <c r="E105" s="403" t="s">
        <v>29</v>
      </c>
      <c r="F105" s="403"/>
      <c r="G105" s="403"/>
      <c r="H105" s="103"/>
      <c r="I105" s="160"/>
    </row>
    <row r="106" spans="1:9" ht="30" x14ac:dyDescent="0.25">
      <c r="A106" s="33"/>
      <c r="B106" s="75"/>
      <c r="C106" s="234"/>
      <c r="D106" s="102" t="s">
        <v>13</v>
      </c>
      <c r="E106" s="83" t="s">
        <v>30</v>
      </c>
      <c r="F106" s="84" t="s">
        <v>31</v>
      </c>
      <c r="G106" s="84" t="s">
        <v>32</v>
      </c>
      <c r="H106" s="94" t="s">
        <v>14</v>
      </c>
      <c r="I106" s="114" t="s">
        <v>15</v>
      </c>
    </row>
    <row r="107" spans="1:9" ht="30" x14ac:dyDescent="0.25">
      <c r="A107" s="49" t="s">
        <v>60</v>
      </c>
      <c r="B107" s="37" t="s">
        <v>210</v>
      </c>
      <c r="C107" s="215"/>
      <c r="D107" s="95"/>
      <c r="E107" s="23"/>
      <c r="F107" s="23"/>
      <c r="G107" s="23"/>
      <c r="H107" s="95"/>
      <c r="I107" s="116">
        <f>IF(E107&gt;0,3,IF(F107&gt;0,4,IF(G107&gt;0,5,IF(H107&gt;0,2.5,0))))</f>
        <v>0</v>
      </c>
    </row>
    <row r="108" spans="1:9" ht="30" x14ac:dyDescent="0.25">
      <c r="A108" s="14" t="s">
        <v>61</v>
      </c>
      <c r="B108" s="37" t="s">
        <v>62</v>
      </c>
      <c r="C108" s="215"/>
      <c r="D108" s="95"/>
      <c r="E108" s="23"/>
      <c r="F108" s="23"/>
      <c r="G108" s="23"/>
      <c r="H108" s="95"/>
      <c r="I108" s="116">
        <f>IF(E108&gt;0,2,IF(F108&gt;0,3,IF(G108&gt;0,4,IF(H108&gt;0,2.1,0))))</f>
        <v>0</v>
      </c>
    </row>
    <row r="109" spans="1:9" x14ac:dyDescent="0.25">
      <c r="A109" s="49" t="s">
        <v>63</v>
      </c>
      <c r="B109" s="72" t="s">
        <v>283</v>
      </c>
      <c r="C109" s="215"/>
      <c r="D109" s="95"/>
      <c r="E109" s="32"/>
      <c r="F109" s="23"/>
      <c r="G109" s="23"/>
      <c r="H109" s="95"/>
      <c r="I109" s="116">
        <f>IF(E109&gt;0,3,IF(F109&gt;0,4,IF(G109&gt;0,5,IF(H109&gt;0,2.5,0))))</f>
        <v>0</v>
      </c>
    </row>
    <row r="110" spans="1:9" ht="45" x14ac:dyDescent="0.25">
      <c r="A110" s="14" t="s">
        <v>64</v>
      </c>
      <c r="B110" s="30" t="s">
        <v>65</v>
      </c>
      <c r="C110" s="220"/>
      <c r="D110" s="95"/>
      <c r="E110" s="23"/>
      <c r="F110" s="23"/>
      <c r="G110" s="23"/>
      <c r="H110" s="95"/>
      <c r="I110" s="116">
        <f>IF(E110&gt;0,2,IF(F110&gt;0,3,IF(G110&gt;0,4,IF(H110&gt;0,2.1,0))))</f>
        <v>0</v>
      </c>
    </row>
    <row r="111" spans="1:9" ht="51" customHeight="1" x14ac:dyDescent="0.25">
      <c r="A111" s="49" t="s">
        <v>66</v>
      </c>
      <c r="B111" s="37" t="s">
        <v>67</v>
      </c>
      <c r="C111" s="215"/>
      <c r="D111" s="95"/>
      <c r="E111" s="23"/>
      <c r="F111" s="23"/>
      <c r="G111" s="23"/>
      <c r="H111" s="96"/>
      <c r="I111" s="116">
        <f>IF(E111&gt;0,1,IF(F111&gt;0,2,IF(G111&gt;0,3,IF(H111&gt;0,1.5,0))))</f>
        <v>0</v>
      </c>
    </row>
    <row r="112" spans="1:9" x14ac:dyDescent="0.25">
      <c r="A112" s="33"/>
      <c r="B112" s="85"/>
      <c r="C112" s="128"/>
      <c r="D112" s="101"/>
      <c r="E112" s="414" t="s">
        <v>10</v>
      </c>
      <c r="F112" s="415"/>
      <c r="G112" s="231"/>
      <c r="H112" s="227"/>
      <c r="I112" s="160"/>
    </row>
    <row r="113" spans="1:9" x14ac:dyDescent="0.25">
      <c r="A113" s="33"/>
      <c r="B113" s="75"/>
      <c r="C113" s="234"/>
      <c r="D113" s="102" t="s">
        <v>13</v>
      </c>
      <c r="E113" s="97" t="s">
        <v>149</v>
      </c>
      <c r="F113" s="266" t="s">
        <v>150</v>
      </c>
      <c r="G113" s="232"/>
      <c r="H113" s="228" t="s">
        <v>14</v>
      </c>
      <c r="I113" s="161"/>
    </row>
    <row r="114" spans="1:9" ht="45" x14ac:dyDescent="0.25">
      <c r="A114" s="14" t="s">
        <v>68</v>
      </c>
      <c r="B114" s="37" t="s">
        <v>284</v>
      </c>
      <c r="C114" s="215"/>
      <c r="D114" s="157"/>
      <c r="E114" s="158"/>
      <c r="F114" s="100"/>
      <c r="G114" s="233"/>
      <c r="H114" s="100"/>
      <c r="I114" s="116">
        <f>IF(E114&gt;0,2.5,IF(F114&gt;0,5,IF(H114&gt;0,"!",0)))</f>
        <v>0</v>
      </c>
    </row>
    <row r="115" spans="1:9" x14ac:dyDescent="0.25">
      <c r="A115" s="33"/>
      <c r="B115" s="87"/>
      <c r="C115" s="128"/>
      <c r="D115" s="103" t="s">
        <v>13</v>
      </c>
      <c r="E115" s="109" t="s">
        <v>10</v>
      </c>
      <c r="F115" s="229"/>
      <c r="G115" s="230"/>
      <c r="H115" s="108" t="s">
        <v>14</v>
      </c>
      <c r="I115" s="162"/>
    </row>
    <row r="116" spans="1:9" ht="60" x14ac:dyDescent="0.25">
      <c r="A116" s="14" t="s">
        <v>69</v>
      </c>
      <c r="B116" s="37" t="s">
        <v>212</v>
      </c>
      <c r="C116" s="215"/>
      <c r="D116" s="147"/>
      <c r="E116" s="147"/>
      <c r="F116" s="159"/>
      <c r="G116" s="159"/>
      <c r="H116" s="147"/>
      <c r="I116" s="116">
        <f>IF(D116&gt;0,1,IF(H116&gt;0,0.5,0))</f>
        <v>0</v>
      </c>
    </row>
    <row r="117" spans="1:9" ht="45" x14ac:dyDescent="0.25">
      <c r="A117" s="14" t="s">
        <v>70</v>
      </c>
      <c r="B117" s="37" t="s">
        <v>71</v>
      </c>
      <c r="C117" s="215"/>
      <c r="D117" s="147"/>
      <c r="E117" s="147"/>
      <c r="F117" s="159"/>
      <c r="G117" s="159"/>
      <c r="H117" s="147"/>
      <c r="I117" s="116">
        <f>IF(E117&gt;0,4,IF(H117&gt;0,2,0))</f>
        <v>0</v>
      </c>
    </row>
    <row r="118" spans="1:9" ht="15.75" customHeight="1" x14ac:dyDescent="0.25">
      <c r="A118" s="318" t="s">
        <v>214</v>
      </c>
      <c r="B118" s="392" t="str">
        <f>IF('Adult NEW Tool'!B7="","",'Adult NEW Tool'!B7)</f>
        <v/>
      </c>
      <c r="C118" s="392"/>
      <c r="D118" s="392"/>
      <c r="E118" s="392"/>
      <c r="F118" s="392"/>
      <c r="G118" s="392"/>
      <c r="H118" s="392"/>
      <c r="I118" s="393"/>
    </row>
    <row r="119" spans="1:9" ht="30" x14ac:dyDescent="0.25">
      <c r="A119" s="14" t="s">
        <v>72</v>
      </c>
      <c r="B119" s="37" t="s">
        <v>285</v>
      </c>
      <c r="C119" s="244" t="s">
        <v>12</v>
      </c>
      <c r="D119" s="147"/>
      <c r="E119" s="147"/>
      <c r="F119" s="159"/>
      <c r="G119" s="150"/>
      <c r="H119" s="147"/>
      <c r="I119" s="116">
        <f>IF(E119&gt;0,1,IF(H119&gt;0,0.5,0))</f>
        <v>0</v>
      </c>
    </row>
    <row r="120" spans="1:9" ht="30" x14ac:dyDescent="0.25">
      <c r="A120" s="14" t="s">
        <v>73</v>
      </c>
      <c r="B120" s="265" t="s">
        <v>211</v>
      </c>
      <c r="C120" s="224"/>
      <c r="D120" s="147"/>
      <c r="E120" s="147"/>
      <c r="F120" s="159"/>
      <c r="G120" s="150"/>
      <c r="H120" s="147"/>
      <c r="I120" s="116">
        <f>IF(E120&gt;0,3,IF(H120&gt;0,"!",0))</f>
        <v>0</v>
      </c>
    </row>
    <row r="121" spans="1:9" ht="30" x14ac:dyDescent="0.25">
      <c r="A121" s="14" t="s">
        <v>74</v>
      </c>
      <c r="B121" s="265" t="s">
        <v>148</v>
      </c>
      <c r="C121" s="224"/>
      <c r="D121" s="147"/>
      <c r="E121" s="147"/>
      <c r="F121" s="159"/>
      <c r="G121" s="150"/>
      <c r="H121" s="147"/>
      <c r="I121" s="116">
        <f>IF(E121&gt;0,5,IF(H121&gt;0,"!",0))</f>
        <v>0</v>
      </c>
    </row>
    <row r="122" spans="1:9" x14ac:dyDescent="0.25">
      <c r="A122" s="14" t="s">
        <v>146</v>
      </c>
      <c r="B122" s="37" t="s">
        <v>286</v>
      </c>
      <c r="C122" s="215"/>
      <c r="D122" s="300"/>
      <c r="E122" s="300"/>
      <c r="F122" s="301"/>
      <c r="G122" s="302"/>
      <c r="H122" s="300"/>
      <c r="I122" s="115"/>
    </row>
    <row r="123" spans="1:9" x14ac:dyDescent="0.25">
      <c r="A123" s="22"/>
      <c r="B123" s="37" t="s">
        <v>75</v>
      </c>
      <c r="C123" s="244" t="s">
        <v>12</v>
      </c>
      <c r="D123" s="147"/>
      <c r="E123" s="147"/>
      <c r="F123" s="159"/>
      <c r="G123" s="217"/>
      <c r="H123" s="147"/>
      <c r="I123" s="116">
        <f>IF(E123&gt;0,5,IF(H123&gt;0,2.5,0))</f>
        <v>0</v>
      </c>
    </row>
    <row r="124" spans="1:9" x14ac:dyDescent="0.25">
      <c r="A124" s="17"/>
      <c r="B124" s="39" t="s">
        <v>76</v>
      </c>
      <c r="C124" s="226" t="s">
        <v>12</v>
      </c>
      <c r="D124" s="151"/>
      <c r="E124" s="151"/>
      <c r="F124" s="154"/>
      <c r="G124" s="218"/>
      <c r="H124" s="151"/>
      <c r="I124" s="163">
        <f>IF(E124&gt;0,3,IF(H124&gt;0,1.5,0))</f>
        <v>0</v>
      </c>
    </row>
    <row r="125" spans="1:9" x14ac:dyDescent="0.25">
      <c r="A125" s="18" t="s">
        <v>77</v>
      </c>
      <c r="B125" s="12"/>
      <c r="D125" s="40"/>
      <c r="E125" s="40"/>
      <c r="F125" s="41"/>
      <c r="G125" s="13"/>
      <c r="H125" s="13" t="s">
        <v>126</v>
      </c>
      <c r="I125" s="283">
        <f>IF(COUNTIF(I97:I124,"!")&gt;0,"!",SUM(I97:I124))</f>
        <v>0</v>
      </c>
    </row>
    <row r="126" spans="1:9" ht="15" x14ac:dyDescent="0.25">
      <c r="A126" s="396"/>
      <c r="B126" s="396"/>
      <c r="C126" s="396"/>
      <c r="D126" s="396"/>
      <c r="E126" s="396"/>
      <c r="F126" s="396"/>
      <c r="G126" s="396"/>
      <c r="H126" s="396"/>
      <c r="I126" s="396"/>
    </row>
    <row r="127" spans="1:9" ht="15" x14ac:dyDescent="0.25">
      <c r="A127" s="396"/>
      <c r="B127" s="396"/>
      <c r="C127" s="396"/>
      <c r="D127" s="396"/>
      <c r="E127" s="396"/>
      <c r="F127" s="396"/>
      <c r="G127" s="396"/>
      <c r="H127" s="396"/>
      <c r="I127" s="396"/>
    </row>
    <row r="128" spans="1:9" ht="15" x14ac:dyDescent="0.25">
      <c r="A128" s="396"/>
      <c r="B128" s="396"/>
      <c r="C128" s="396"/>
      <c r="D128" s="396"/>
      <c r="E128" s="396"/>
      <c r="F128" s="396"/>
      <c r="G128" s="396"/>
      <c r="H128" s="396"/>
      <c r="I128" s="396"/>
    </row>
    <row r="129" spans="1:9" ht="15" x14ac:dyDescent="0.25">
      <c r="A129" s="396"/>
      <c r="B129" s="396"/>
      <c r="C129" s="396"/>
      <c r="D129" s="396"/>
      <c r="E129" s="396"/>
      <c r="F129" s="396"/>
      <c r="G129" s="396"/>
      <c r="H129" s="396"/>
      <c r="I129" s="396"/>
    </row>
    <row r="130" spans="1:9" x14ac:dyDescent="0.25">
      <c r="A130" s="27"/>
      <c r="B130" s="28"/>
      <c r="C130" s="234"/>
      <c r="D130" s="29"/>
      <c r="E130" s="29"/>
      <c r="F130" s="29"/>
      <c r="G130" s="29"/>
      <c r="H130" s="29"/>
      <c r="I130" s="169"/>
    </row>
    <row r="131" spans="1:9" x14ac:dyDescent="0.25">
      <c r="A131" s="3"/>
      <c r="B131" s="8"/>
      <c r="C131" s="235"/>
      <c r="D131" s="42"/>
      <c r="E131" s="42"/>
      <c r="F131" s="43"/>
      <c r="G131" s="44"/>
      <c r="H131" s="170" t="s">
        <v>128</v>
      </c>
      <c r="I131" s="45">
        <f>COUNTIF(H97:H124,"x")+COUNTIF(H76:H87,"x")+COUNTIF(H56:H68,"x")+COUNTIF(H43:H48,"x")+COUNTIF(H29:H35,"x")+COUNTIF(H15:H21,"x")</f>
        <v>0</v>
      </c>
    </row>
  </sheetData>
  <sheetProtection algorithmName="SHA-512" hashValue="O5NneIbzVmZK6+/u5NKC/d++Skme9AHzLFyn8KGqaxhlcAhDiSaHwbzYmm8o272CWfOa2kFOMenqAp3PdxlTrA==" saltValue="pdGjIumLI/8ZVRlzMrQdvQ==" spinCount="100000" sheet="1"/>
  <mergeCells count="29">
    <mergeCell ref="B88:I88"/>
    <mergeCell ref="B118:I118"/>
    <mergeCell ref="E99:F99"/>
    <mergeCell ref="E33:G33"/>
    <mergeCell ref="A126:I129"/>
    <mergeCell ref="A37:I40"/>
    <mergeCell ref="E45:G45"/>
    <mergeCell ref="A50:I53"/>
    <mergeCell ref="E62:G62"/>
    <mergeCell ref="E65:F65"/>
    <mergeCell ref="A70:I73"/>
    <mergeCell ref="E83:G83"/>
    <mergeCell ref="A90:I93"/>
    <mergeCell ref="E95:F95"/>
    <mergeCell ref="E105:G105"/>
    <mergeCell ref="E112:F112"/>
    <mergeCell ref="B60:I60"/>
    <mergeCell ref="G1:I1"/>
    <mergeCell ref="E1:F1"/>
    <mergeCell ref="A23:I26"/>
    <mergeCell ref="G36:H36"/>
    <mergeCell ref="G5:I5"/>
    <mergeCell ref="G4:I4"/>
    <mergeCell ref="A2:I2"/>
    <mergeCell ref="E19:G19"/>
    <mergeCell ref="D3:E3"/>
    <mergeCell ref="G6:I7"/>
    <mergeCell ref="B32:I32"/>
    <mergeCell ref="F3:H3"/>
  </mergeCells>
  <conditionalFormatting sqref="E12 I12">
    <cfRule type="containsText" dxfId="9" priority="9" operator="containsText" text="YES">
      <formula>NOT(ISERROR(SEARCH("YES",E12)))</formula>
    </cfRule>
  </conditionalFormatting>
  <conditionalFormatting sqref="I97:I98 I101:I105 I107:I117 I119:I125">
    <cfRule type="containsText" dxfId="8" priority="7" operator="containsText" text="!">
      <formula>NOT(ISERROR(SEARCH("!",I97)))</formula>
    </cfRule>
  </conditionalFormatting>
  <conditionalFormatting sqref="I98">
    <cfRule type="cellIs" dxfId="7" priority="4" operator="greaterThan">
      <formula>0</formula>
    </cfRule>
  </conditionalFormatting>
  <conditionalFormatting sqref="I102">
    <cfRule type="cellIs" dxfId="6" priority="3" operator="greaterThan">
      <formula>0</formula>
    </cfRule>
  </conditionalFormatting>
  <conditionalFormatting sqref="I120:I121">
    <cfRule type="cellIs" dxfId="5" priority="2" operator="greaterThan">
      <formula>0</formula>
    </cfRule>
  </conditionalFormatting>
  <conditionalFormatting sqref="I3">
    <cfRule type="containsText" dxfId="4" priority="1" operator="containsText" text="Yes">
      <formula>NOT(ISERROR(SEARCH("Yes",I3)))</formula>
    </cfRule>
  </conditionalFormatting>
  <hyperlinks>
    <hyperlink ref="C56" location="Definitions!B4" display="?"/>
    <hyperlink ref="C64" location="Definitions!B5" display="?"/>
    <hyperlink ref="C85" location="Definitions!B6" display="?"/>
    <hyperlink ref="C44" location="Definitions!B7" display="?"/>
    <hyperlink ref="C86" location="Definitions!B8" display="?"/>
    <hyperlink ref="C119" location="Definitions!B9" display="?"/>
    <hyperlink ref="C87" location="Definitions!B10" display="?"/>
    <hyperlink ref="C76" location="Definitions!B11" display="?"/>
    <hyperlink ref="C31" location="Definitions!B12" display="?"/>
    <hyperlink ref="C124" location="Definitions!B4" display="?"/>
    <hyperlink ref="C123" location="Definitions!B13" display="?"/>
    <hyperlink ref="C82" location="Definitions!B14" display="?"/>
    <hyperlink ref="C61" location="Definitions!B15" display="?"/>
    <hyperlink ref="C18" location="Definitions!B4" display="?"/>
  </hyperlinks>
  <pageMargins left="0.25" right="0.25" top="0.4" bottom="0.4" header="0.3" footer="0.3"/>
  <pageSetup orientation="portrait" r:id="rId1"/>
  <headerFooter>
    <oddFooter>&amp;RADULT:     NEW CASES</oddFooter>
  </headerFooter>
  <rowBreaks count="4" manualBreakCount="4">
    <brk id="31" max="16383" man="1"/>
    <brk id="59" max="16383" man="1"/>
    <brk id="87" max="16383" man="1"/>
    <brk id="159"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Validation!$A$26:$A$70</xm:f>
          </x14:formula1>
          <xm:sqref>B7</xm:sqref>
        </x14:dataValidation>
        <x14:dataValidation type="list" allowBlank="1" showInputMessage="1" showErrorMessage="1">
          <x14:formula1>
            <xm:f>Validation!$A$2:$A$3</xm:f>
          </x14:formula1>
          <xm:sqref>I3</xm:sqref>
        </x14:dataValidation>
        <x14:dataValidation type="list" allowBlank="1" showInputMessage="1" showErrorMessage="1">
          <x14:formula1>
            <xm:f>Validation!$A$18:$A$25</xm:f>
          </x14:formula1>
          <xm:sqref>E1:F1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G66"/>
  <sheetViews>
    <sheetView view="pageLayout" zoomScaleNormal="100" workbookViewId="0">
      <selection activeCell="B2" sqref="B2"/>
    </sheetView>
  </sheetViews>
  <sheetFormatPr defaultRowHeight="15" x14ac:dyDescent="0.25"/>
  <cols>
    <col min="2" max="2" width="30.5703125" customWidth="1"/>
    <col min="3" max="5" width="12.7109375" customWidth="1"/>
    <col min="6" max="6" width="14.42578125" customWidth="1"/>
    <col min="7" max="7" width="8.28515625" customWidth="1"/>
  </cols>
  <sheetData>
    <row r="1" spans="1:7" s="253" customFormat="1" ht="6.75" customHeight="1" x14ac:dyDescent="0.25">
      <c r="A1" s="50"/>
      <c r="B1" s="50"/>
      <c r="C1" s="51"/>
      <c r="D1" s="50"/>
      <c r="E1" s="50"/>
      <c r="F1" s="439"/>
      <c r="G1" s="439"/>
    </row>
    <row r="2" spans="1:7" ht="16.5" customHeight="1" x14ac:dyDescent="0.25">
      <c r="A2" s="136" t="s">
        <v>2</v>
      </c>
      <c r="B2" s="174" t="str">
        <f>IF('Adult NEW Tool'!B3="","",'Adult NEW Tool'!B3)</f>
        <v/>
      </c>
      <c r="C2" s="137"/>
      <c r="D2" s="136" t="s">
        <v>127</v>
      </c>
      <c r="E2" s="442" t="str">
        <f>IF('Adult NEW Tool'!G5="","",'Adult NEW Tool'!G5)</f>
        <v/>
      </c>
      <c r="F2" s="442"/>
      <c r="G2" s="442"/>
    </row>
    <row r="3" spans="1:7" ht="15" customHeight="1" x14ac:dyDescent="0.25">
      <c r="A3" s="136" t="s">
        <v>4</v>
      </c>
      <c r="B3" s="174">
        <f ca="1">IF('Adult NEW Tool'!B5="","",'Adult NEW Tool'!B5)</f>
        <v>120</v>
      </c>
      <c r="C3" s="137"/>
      <c r="D3" s="136" t="s">
        <v>3</v>
      </c>
      <c r="E3" s="442" t="str">
        <f>IF('Adult NEW Tool'!G4="","",'Adult NEW Tool'!G4)</f>
        <v/>
      </c>
      <c r="F3" s="442"/>
      <c r="G3" s="442"/>
    </row>
    <row r="4" spans="1:7" ht="15" customHeight="1" x14ac:dyDescent="0.25">
      <c r="A4" s="136" t="s">
        <v>6</v>
      </c>
      <c r="B4" s="174" t="str">
        <f>IF('Adult NEW Tool'!B6="","",'Adult NEW Tool'!B6)</f>
        <v/>
      </c>
      <c r="C4" s="137"/>
      <c r="D4" s="138" t="s">
        <v>121</v>
      </c>
      <c r="E4" s="437" t="str">
        <f>IF('Adult NEW Tool'!G6="","N/A",'Adult NEW Tool'!G6)</f>
        <v>N/A</v>
      </c>
      <c r="F4" s="437"/>
      <c r="G4" s="437"/>
    </row>
    <row r="5" spans="1:7" ht="15.75" customHeight="1" x14ac:dyDescent="0.25">
      <c r="A5" s="138" t="s">
        <v>5</v>
      </c>
      <c r="B5" s="139" t="str">
        <f>IF('Adult NEW Tool'!D3="","",'Adult NEW Tool'!D3)</f>
        <v/>
      </c>
      <c r="C5" s="130"/>
      <c r="D5" s="130"/>
      <c r="E5" s="437"/>
      <c r="F5" s="437"/>
      <c r="G5" s="437"/>
    </row>
    <row r="6" spans="1:7" ht="15.75" x14ac:dyDescent="0.25">
      <c r="A6" s="388" t="s">
        <v>129</v>
      </c>
      <c r="B6" s="387" t="str">
        <f>IF('Adult NEW Tool'!B7="","",'Adult NEW Tool'!B7)</f>
        <v/>
      </c>
      <c r="C6" s="387"/>
      <c r="D6" s="387"/>
      <c r="E6" s="138" t="s">
        <v>288</v>
      </c>
      <c r="F6" s="140">
        <f>'Adult NEW Tool'!I4</f>
        <v>0</v>
      </c>
      <c r="G6" s="308"/>
    </row>
    <row r="7" spans="1:7" ht="2.25" customHeight="1" x14ac:dyDescent="0.35">
      <c r="A7" s="440" t="s">
        <v>78</v>
      </c>
      <c r="B7" s="440"/>
      <c r="C7" s="440"/>
      <c r="D7" s="440"/>
      <c r="E7" s="440"/>
      <c r="F7" s="440"/>
      <c r="G7" s="440"/>
    </row>
    <row r="8" spans="1:7" ht="15.75" x14ac:dyDescent="0.25">
      <c r="A8" s="441"/>
      <c r="B8" s="441"/>
      <c r="C8" s="53" t="s">
        <v>15</v>
      </c>
      <c r="D8" s="54"/>
      <c r="E8" s="55" t="s">
        <v>14</v>
      </c>
      <c r="F8" s="56" t="s">
        <v>79</v>
      </c>
    </row>
    <row r="9" spans="1:7" ht="15.75" x14ac:dyDescent="0.25">
      <c r="A9" s="57"/>
      <c r="B9" s="58" t="s">
        <v>11</v>
      </c>
      <c r="C9" s="59">
        <f>'Adult NEW Tool'!I22</f>
        <v>0</v>
      </c>
      <c r="D9" s="60" t="str">
        <f>IF(C9&gt;10,"*","")</f>
        <v/>
      </c>
      <c r="E9" s="443">
        <f>'Adult NEW Tool'!I131/48</f>
        <v>0</v>
      </c>
      <c r="F9" s="444">
        <f>IF(OR(COUNTIF(C9:C14,"!")&gt;0,E9&gt;0.2),"INVALID",SUM(C9:C14))</f>
        <v>0</v>
      </c>
    </row>
    <row r="10" spans="1:7" ht="15.75" x14ac:dyDescent="0.25">
      <c r="A10" s="52"/>
      <c r="B10" s="61" t="s">
        <v>80</v>
      </c>
      <c r="C10" s="62">
        <f>'Adult NEW Tool'!I36</f>
        <v>0</v>
      </c>
      <c r="D10" s="60"/>
      <c r="E10" s="443"/>
      <c r="F10" s="444"/>
    </row>
    <row r="11" spans="1:7" ht="15.75" customHeight="1" x14ac:dyDescent="0.25">
      <c r="A11" s="52"/>
      <c r="B11" s="52" t="s">
        <v>81</v>
      </c>
      <c r="C11" s="62">
        <f>'Adult NEW Tool'!I49</f>
        <v>0</v>
      </c>
      <c r="D11" s="60"/>
      <c r="E11" s="112"/>
      <c r="F11" s="175"/>
    </row>
    <row r="12" spans="1:7" ht="15.75" customHeight="1" x14ac:dyDescent="0.25">
      <c r="A12" s="52"/>
      <c r="B12" s="52" t="s">
        <v>82</v>
      </c>
      <c r="C12" s="62">
        <f>'Adult NEW Tool'!I69</f>
        <v>0</v>
      </c>
      <c r="D12" s="445" t="str">
        <f>IF(D14="*","Please review the Proposed Guardian section of the tool to review scores highlighted in red","")</f>
        <v/>
      </c>
      <c r="E12" s="445"/>
      <c r="F12" s="445"/>
      <c r="G12" s="445"/>
    </row>
    <row r="13" spans="1:7" ht="15.75" customHeight="1" x14ac:dyDescent="0.25">
      <c r="A13" s="52"/>
      <c r="B13" s="391" t="s">
        <v>289</v>
      </c>
      <c r="C13" s="62">
        <f>'Adult NEW Tool'!I89</f>
        <v>0</v>
      </c>
      <c r="D13" s="445"/>
      <c r="E13" s="445"/>
      <c r="F13" s="445"/>
      <c r="G13" s="445"/>
    </row>
    <row r="14" spans="1:7" ht="15.75" x14ac:dyDescent="0.25">
      <c r="A14" s="63"/>
      <c r="B14" s="63" t="s">
        <v>51</v>
      </c>
      <c r="C14" s="64">
        <f>'Adult NEW Tool'!I125</f>
        <v>0</v>
      </c>
      <c r="D14" s="166" t="str">
        <f>IF(OR('Adult NEW Tool'!I98&gt;0,'Adult NEW Tool'!I102&gt;0,'Adult NEW Tool'!I120&gt;0),"*","")</f>
        <v/>
      </c>
      <c r="F14" s="181"/>
      <c r="G14" s="181"/>
    </row>
    <row r="15" spans="1:7" ht="21" x14ac:dyDescent="0.35">
      <c r="A15" s="446" t="s">
        <v>134</v>
      </c>
      <c r="B15" s="446"/>
      <c r="C15" s="446"/>
      <c r="D15" s="446"/>
      <c r="E15" s="446"/>
      <c r="F15" s="446"/>
      <c r="G15" s="446"/>
    </row>
    <row r="16" spans="1:7" ht="21" x14ac:dyDescent="0.35">
      <c r="A16" s="249"/>
      <c r="B16" s="250" t="s">
        <v>135</v>
      </c>
      <c r="C16" s="447" t="str">
        <f>IF(F9="INVALID","INVALID",IF(F9&lt;=13.9,"LOW",IF(AND(F9&gt;=14,F9&lt;=17.9),"MEDIUM",IF(F9&gt;=18,"HIGH","NONE"))))</f>
        <v>LOW</v>
      </c>
      <c r="D16" s="447"/>
      <c r="E16" s="251" t="s">
        <v>136</v>
      </c>
      <c r="F16" s="255"/>
      <c r="G16" s="252"/>
    </row>
    <row r="17" spans="1:7" s="249" customFormat="1" ht="23.25" x14ac:dyDescent="0.35">
      <c r="A17" s="167"/>
      <c r="B17" s="182"/>
      <c r="C17" s="183"/>
      <c r="D17" s="183"/>
      <c r="E17" s="251" t="s">
        <v>137</v>
      </c>
      <c r="F17" s="257"/>
      <c r="G17" s="256"/>
    </row>
    <row r="18" spans="1:7" s="168" customFormat="1" x14ac:dyDescent="0.25">
      <c r="A18" s="426" t="s">
        <v>162</v>
      </c>
      <c r="B18" s="426"/>
      <c r="C18" s="426"/>
      <c r="D18" s="426"/>
      <c r="E18" s="426"/>
      <c r="F18" s="426"/>
      <c r="G18" s="426"/>
    </row>
    <row r="19" spans="1:7" s="5" customFormat="1" ht="21" x14ac:dyDescent="0.35">
      <c r="A19" s="73" t="s">
        <v>83</v>
      </c>
      <c r="B19" s="171"/>
      <c r="C19" s="171"/>
      <c r="D19" s="171"/>
      <c r="E19" s="171"/>
      <c r="F19" s="436"/>
      <c r="G19" s="436"/>
    </row>
    <row r="20" spans="1:7" x14ac:dyDescent="0.25">
      <c r="A20" s="65" t="s">
        <v>290</v>
      </c>
      <c r="B20" s="66"/>
      <c r="C20" s="173"/>
      <c r="D20" s="173"/>
      <c r="E20" s="173"/>
      <c r="F20" s="435"/>
      <c r="G20" s="435"/>
    </row>
    <row r="21" spans="1:7" x14ac:dyDescent="0.25">
      <c r="A21" s="438" t="str">
        <f>IF('Adult NEW Tool'!A23="","",'Adult NEW Tool'!A23)</f>
        <v/>
      </c>
      <c r="B21" s="438"/>
      <c r="C21" s="438"/>
      <c r="D21" s="438"/>
      <c r="E21" s="438"/>
      <c r="F21" s="438"/>
      <c r="G21" s="438"/>
    </row>
    <row r="22" spans="1:7" x14ac:dyDescent="0.25">
      <c r="A22" s="438"/>
      <c r="B22" s="438"/>
      <c r="C22" s="438"/>
      <c r="D22" s="438"/>
      <c r="E22" s="438"/>
      <c r="F22" s="438"/>
      <c r="G22" s="438"/>
    </row>
    <row r="23" spans="1:7" x14ac:dyDescent="0.25">
      <c r="A23" s="438"/>
      <c r="B23" s="438"/>
      <c r="C23" s="438"/>
      <c r="D23" s="438"/>
      <c r="E23" s="438"/>
      <c r="F23" s="438"/>
      <c r="G23" s="438"/>
    </row>
    <row r="24" spans="1:7" x14ac:dyDescent="0.25">
      <c r="A24" s="438"/>
      <c r="B24" s="438"/>
      <c r="C24" s="438"/>
      <c r="D24" s="438"/>
      <c r="E24" s="438"/>
      <c r="F24" s="438"/>
      <c r="G24" s="438"/>
    </row>
    <row r="25" spans="1:7" x14ac:dyDescent="0.25">
      <c r="A25" s="65" t="s">
        <v>291</v>
      </c>
      <c r="B25" s="66"/>
      <c r="C25" s="309"/>
      <c r="D25" s="309"/>
      <c r="E25" s="309"/>
      <c r="F25" s="435"/>
      <c r="G25" s="435"/>
    </row>
    <row r="26" spans="1:7" x14ac:dyDescent="0.25">
      <c r="A26" s="431" t="str">
        <f>IF('Adult NEW Tool'!A37="","",'Adult NEW Tool'!A37)</f>
        <v/>
      </c>
      <c r="B26" s="431"/>
      <c r="C26" s="431"/>
      <c r="D26" s="431"/>
      <c r="E26" s="431"/>
      <c r="F26" s="431"/>
      <c r="G26" s="431"/>
    </row>
    <row r="27" spans="1:7" x14ac:dyDescent="0.25">
      <c r="A27" s="431"/>
      <c r="B27" s="431"/>
      <c r="C27" s="431"/>
      <c r="D27" s="431"/>
      <c r="E27" s="431"/>
      <c r="F27" s="431"/>
      <c r="G27" s="431"/>
    </row>
    <row r="28" spans="1:7" x14ac:dyDescent="0.25">
      <c r="A28" s="431"/>
      <c r="B28" s="431"/>
      <c r="C28" s="431"/>
      <c r="D28" s="431"/>
      <c r="E28" s="431"/>
      <c r="F28" s="431"/>
      <c r="G28" s="431"/>
    </row>
    <row r="29" spans="1:7" x14ac:dyDescent="0.25">
      <c r="A29" s="431"/>
      <c r="B29" s="431"/>
      <c r="C29" s="431"/>
      <c r="D29" s="431"/>
      <c r="E29" s="431"/>
      <c r="F29" s="431"/>
      <c r="G29" s="431"/>
    </row>
    <row r="30" spans="1:7" x14ac:dyDescent="0.25">
      <c r="A30" s="67" t="s">
        <v>292</v>
      </c>
      <c r="B30" s="177"/>
      <c r="C30" s="177"/>
      <c r="D30" s="177"/>
      <c r="E30" s="177"/>
      <c r="F30" s="433"/>
      <c r="G30" s="433"/>
    </row>
    <row r="31" spans="1:7" x14ac:dyDescent="0.25">
      <c r="A31" s="434" t="str">
        <f>IF('Adult NEW Tool'!A50="","", 'Adult NEW Tool'!A50)</f>
        <v/>
      </c>
      <c r="B31" s="434"/>
      <c r="C31" s="434"/>
      <c r="D31" s="434"/>
      <c r="E31" s="434"/>
      <c r="F31" s="434"/>
      <c r="G31" s="434"/>
    </row>
    <row r="32" spans="1:7" x14ac:dyDescent="0.25">
      <c r="A32" s="434"/>
      <c r="B32" s="434"/>
      <c r="C32" s="434"/>
      <c r="D32" s="434"/>
      <c r="E32" s="434"/>
      <c r="F32" s="434"/>
      <c r="G32" s="434"/>
    </row>
    <row r="33" spans="1:7" x14ac:dyDescent="0.25">
      <c r="A33" s="434"/>
      <c r="B33" s="434"/>
      <c r="C33" s="434"/>
      <c r="D33" s="434"/>
      <c r="E33" s="434"/>
      <c r="F33" s="434"/>
      <c r="G33" s="434"/>
    </row>
    <row r="34" spans="1:7" x14ac:dyDescent="0.25">
      <c r="A34" s="434"/>
      <c r="B34" s="434"/>
      <c r="C34" s="434"/>
      <c r="D34" s="434"/>
      <c r="E34" s="434"/>
      <c r="F34" s="434"/>
      <c r="G34" s="434"/>
    </row>
    <row r="35" spans="1:7" x14ac:dyDescent="0.25">
      <c r="A35" s="177" t="s">
        <v>293</v>
      </c>
      <c r="B35" s="177"/>
      <c r="C35" s="177"/>
      <c r="D35" s="177"/>
      <c r="E35" s="177"/>
      <c r="F35" s="433"/>
      <c r="G35" s="433"/>
    </row>
    <row r="36" spans="1:7" x14ac:dyDescent="0.25">
      <c r="A36" s="434" t="str">
        <f>IF('Adult NEW Tool'!A70="","", 'Adult NEW Tool'!A70)</f>
        <v/>
      </c>
      <c r="B36" s="434"/>
      <c r="C36" s="434"/>
      <c r="D36" s="434"/>
      <c r="E36" s="434"/>
      <c r="F36" s="434"/>
      <c r="G36" s="434"/>
    </row>
    <row r="37" spans="1:7" x14ac:dyDescent="0.25">
      <c r="A37" s="434"/>
      <c r="B37" s="434"/>
      <c r="C37" s="434"/>
      <c r="D37" s="434"/>
      <c r="E37" s="434"/>
      <c r="F37" s="434"/>
      <c r="G37" s="434"/>
    </row>
    <row r="38" spans="1:7" x14ac:dyDescent="0.25">
      <c r="A38" s="434"/>
      <c r="B38" s="434"/>
      <c r="C38" s="434"/>
      <c r="D38" s="434"/>
      <c r="E38" s="434"/>
      <c r="F38" s="434"/>
      <c r="G38" s="434"/>
    </row>
    <row r="39" spans="1:7" x14ac:dyDescent="0.25">
      <c r="A39" s="434"/>
      <c r="B39" s="434"/>
      <c r="C39" s="434"/>
      <c r="D39" s="434"/>
      <c r="E39" s="434"/>
      <c r="F39" s="434"/>
      <c r="G39" s="434"/>
    </row>
    <row r="40" spans="1:7" x14ac:dyDescent="0.25">
      <c r="A40" s="68" t="s">
        <v>289</v>
      </c>
      <c r="B40" s="179"/>
      <c r="C40" s="69"/>
      <c r="D40" s="179"/>
      <c r="E40" s="179"/>
      <c r="F40" s="430"/>
      <c r="G40" s="430"/>
    </row>
    <row r="41" spans="1:7" x14ac:dyDescent="0.25">
      <c r="A41" s="431" t="str">
        <f>IF('Adult NEW Tool'!A90="","",'Adult NEW Tool'!A90)</f>
        <v/>
      </c>
      <c r="B41" s="431"/>
      <c r="C41" s="431"/>
      <c r="D41" s="431"/>
      <c r="E41" s="431"/>
      <c r="F41" s="431"/>
      <c r="G41" s="431"/>
    </row>
    <row r="42" spans="1:7" x14ac:dyDescent="0.25">
      <c r="A42" s="431"/>
      <c r="B42" s="431"/>
      <c r="C42" s="431"/>
      <c r="D42" s="431"/>
      <c r="E42" s="431"/>
      <c r="F42" s="431"/>
      <c r="G42" s="431"/>
    </row>
    <row r="43" spans="1:7" x14ac:dyDescent="0.25">
      <c r="A43" s="431"/>
      <c r="B43" s="431"/>
      <c r="C43" s="431"/>
      <c r="D43" s="431"/>
      <c r="E43" s="431"/>
      <c r="F43" s="431"/>
      <c r="G43" s="431"/>
    </row>
    <row r="44" spans="1:7" x14ac:dyDescent="0.25">
      <c r="A44" s="431"/>
      <c r="B44" s="431"/>
      <c r="C44" s="431"/>
      <c r="D44" s="431"/>
      <c r="E44" s="431"/>
      <c r="F44" s="431"/>
      <c r="G44" s="431"/>
    </row>
    <row r="45" spans="1:7" x14ac:dyDescent="0.25">
      <c r="A45" s="180" t="s">
        <v>51</v>
      </c>
      <c r="B45" s="180"/>
      <c r="C45" s="180"/>
      <c r="D45" s="180"/>
      <c r="E45" s="180"/>
      <c r="F45" s="432"/>
      <c r="G45" s="432"/>
    </row>
    <row r="46" spans="1:7" x14ac:dyDescent="0.25">
      <c r="A46" s="431" t="str">
        <f>IF('Adult NEW Tool'!A126="","",'Adult NEW Tool'!A126)</f>
        <v/>
      </c>
      <c r="B46" s="431"/>
      <c r="C46" s="431"/>
      <c r="D46" s="431"/>
      <c r="E46" s="431"/>
      <c r="F46" s="431"/>
      <c r="G46" s="431"/>
    </row>
    <row r="47" spans="1:7" x14ac:dyDescent="0.25">
      <c r="A47" s="431"/>
      <c r="B47" s="431"/>
      <c r="C47" s="431"/>
      <c r="D47" s="431"/>
      <c r="E47" s="431"/>
      <c r="F47" s="431"/>
      <c r="G47" s="431"/>
    </row>
    <row r="48" spans="1:7" ht="15" customHeight="1" x14ac:dyDescent="0.25">
      <c r="A48" s="431"/>
      <c r="B48" s="431"/>
      <c r="C48" s="431"/>
      <c r="D48" s="431"/>
      <c r="E48" s="431"/>
      <c r="F48" s="431"/>
      <c r="G48" s="431"/>
    </row>
    <row r="49" spans="1:7" x14ac:dyDescent="0.25">
      <c r="A49" s="431"/>
      <c r="B49" s="431"/>
      <c r="C49" s="431"/>
      <c r="D49" s="431"/>
      <c r="E49" s="431"/>
      <c r="F49" s="431"/>
      <c r="G49" s="431"/>
    </row>
    <row r="50" spans="1:7" ht="18.75" customHeight="1" x14ac:dyDescent="0.25">
      <c r="A50" s="172"/>
      <c r="B50" s="172"/>
      <c r="C50" s="172"/>
      <c r="D50" s="172"/>
      <c r="E50" s="172"/>
      <c r="F50" s="172"/>
      <c r="G50" s="172"/>
    </row>
    <row r="51" spans="1:7" ht="21" x14ac:dyDescent="0.25">
      <c r="A51" s="260" t="s">
        <v>141</v>
      </c>
      <c r="B51" s="259"/>
      <c r="C51" s="259"/>
      <c r="D51" s="259"/>
      <c r="E51" s="259"/>
      <c r="F51" s="259"/>
      <c r="G51" s="259"/>
    </row>
    <row r="52" spans="1:7" ht="15" customHeight="1" x14ac:dyDescent="0.25">
      <c r="A52" s="429" t="s">
        <v>142</v>
      </c>
      <c r="B52" s="429"/>
      <c r="C52" s="429"/>
      <c r="D52" s="428" t="s">
        <v>143</v>
      </c>
      <c r="E52" s="428"/>
      <c r="F52" s="428"/>
      <c r="G52" s="428"/>
    </row>
    <row r="53" spans="1:7" x14ac:dyDescent="0.25">
      <c r="A53" s="429"/>
      <c r="B53" s="429"/>
      <c r="C53" s="429"/>
      <c r="D53" s="425"/>
      <c r="E53" s="425"/>
      <c r="F53" s="425"/>
      <c r="G53" s="263"/>
    </row>
    <row r="54" spans="1:7" x14ac:dyDescent="0.25">
      <c r="A54" s="429"/>
      <c r="B54" s="429"/>
      <c r="C54" s="429"/>
      <c r="D54" s="425"/>
      <c r="E54" s="425"/>
      <c r="F54" s="425"/>
      <c r="G54" s="263"/>
    </row>
    <row r="55" spans="1:7" x14ac:dyDescent="0.25">
      <c r="A55" s="429"/>
      <c r="B55" s="429"/>
      <c r="C55" s="429"/>
      <c r="D55" s="425"/>
      <c r="E55" s="425"/>
      <c r="F55" s="425"/>
      <c r="G55" s="263"/>
    </row>
    <row r="56" spans="1:7" x14ac:dyDescent="0.25">
      <c r="A56" s="261"/>
      <c r="B56" s="261"/>
      <c r="C56" s="261"/>
      <c r="D56" s="262"/>
      <c r="E56" s="262"/>
      <c r="F56" s="262"/>
      <c r="G56" s="262"/>
    </row>
    <row r="57" spans="1:7" x14ac:dyDescent="0.25">
      <c r="A57" s="427" t="s">
        <v>144</v>
      </c>
      <c r="B57" s="427"/>
      <c r="C57" s="427"/>
      <c r="D57" s="427"/>
      <c r="E57" s="427"/>
      <c r="F57" s="258"/>
      <c r="G57" s="258"/>
    </row>
    <row r="58" spans="1:7" x14ac:dyDescent="0.25">
      <c r="A58" s="416"/>
      <c r="B58" s="417"/>
      <c r="C58" s="417"/>
      <c r="D58" s="417"/>
      <c r="E58" s="417"/>
      <c r="F58" s="417"/>
      <c r="G58" s="418"/>
    </row>
    <row r="59" spans="1:7" x14ac:dyDescent="0.25">
      <c r="A59" s="419"/>
      <c r="B59" s="420"/>
      <c r="C59" s="420"/>
      <c r="D59" s="420"/>
      <c r="E59" s="420"/>
      <c r="F59" s="420"/>
      <c r="G59" s="421"/>
    </row>
    <row r="60" spans="1:7" x14ac:dyDescent="0.25">
      <c r="A60" s="419"/>
      <c r="B60" s="420"/>
      <c r="C60" s="420"/>
      <c r="D60" s="420"/>
      <c r="E60" s="420"/>
      <c r="F60" s="420"/>
      <c r="G60" s="421"/>
    </row>
    <row r="61" spans="1:7" x14ac:dyDescent="0.25">
      <c r="A61" s="419"/>
      <c r="B61" s="420"/>
      <c r="C61" s="420"/>
      <c r="D61" s="420"/>
      <c r="E61" s="420"/>
      <c r="F61" s="420"/>
      <c r="G61" s="421"/>
    </row>
    <row r="62" spans="1:7" x14ac:dyDescent="0.25">
      <c r="A62" s="422"/>
      <c r="B62" s="423"/>
      <c r="C62" s="423"/>
      <c r="D62" s="423"/>
      <c r="E62" s="423"/>
      <c r="F62" s="423"/>
      <c r="G62" s="424"/>
    </row>
    <row r="63" spans="1:7" x14ac:dyDescent="0.25">
      <c r="A63" s="19"/>
      <c r="B63" s="19"/>
      <c r="C63" s="1"/>
      <c r="D63" s="19"/>
      <c r="E63" s="19"/>
      <c r="F63" s="19"/>
    </row>
    <row r="64" spans="1:7" x14ac:dyDescent="0.25">
      <c r="A64" s="19"/>
      <c r="B64" s="19"/>
      <c r="C64" s="1"/>
      <c r="D64" s="19"/>
      <c r="E64" s="19"/>
      <c r="F64" s="19"/>
    </row>
    <row r="65" spans="1:6" x14ac:dyDescent="0.25">
      <c r="A65" s="19"/>
      <c r="B65" s="19"/>
      <c r="C65" s="1"/>
      <c r="D65" s="19"/>
      <c r="E65" s="19"/>
      <c r="F65" s="19"/>
    </row>
    <row r="66" spans="1:6" x14ac:dyDescent="0.25">
      <c r="A66" s="19"/>
      <c r="B66" s="19"/>
      <c r="C66" s="1"/>
      <c r="D66" s="19"/>
      <c r="E66" s="19"/>
      <c r="F66" s="19"/>
    </row>
  </sheetData>
  <sheetProtection algorithmName="SHA-512" hashValue="ZuTq8etxPcp7C/agsBnwyqt8QBM4cbQ+MYbp+lJ9QX+xPziXXLJZkm1VOSRGuy3K8lYzZWwUjzvsWgMTY3DSxA==" saltValue="LrjNS8ECQH1GpV0RxmniAA==" spinCount="100000" sheet="1"/>
  <mergeCells count="30">
    <mergeCell ref="F25:G25"/>
    <mergeCell ref="A26:G29"/>
    <mergeCell ref="E4:G5"/>
    <mergeCell ref="A21:G24"/>
    <mergeCell ref="F1:G1"/>
    <mergeCell ref="A7:G7"/>
    <mergeCell ref="A8:B8"/>
    <mergeCell ref="E2:G2"/>
    <mergeCell ref="E3:G3"/>
    <mergeCell ref="E9:E10"/>
    <mergeCell ref="F9:F10"/>
    <mergeCell ref="D12:G13"/>
    <mergeCell ref="A15:G15"/>
    <mergeCell ref="C16:D16"/>
    <mergeCell ref="A58:G62"/>
    <mergeCell ref="D53:F55"/>
    <mergeCell ref="A18:G18"/>
    <mergeCell ref="A57:E57"/>
    <mergeCell ref="D52:G52"/>
    <mergeCell ref="A52:C55"/>
    <mergeCell ref="F40:G40"/>
    <mergeCell ref="A41:G44"/>
    <mergeCell ref="F45:G45"/>
    <mergeCell ref="A46:G49"/>
    <mergeCell ref="F30:G30"/>
    <mergeCell ref="A31:G34"/>
    <mergeCell ref="F35:G35"/>
    <mergeCell ref="F20:G20"/>
    <mergeCell ref="A36:G39"/>
    <mergeCell ref="F19:G19"/>
  </mergeCells>
  <conditionalFormatting sqref="A54">
    <cfRule type="containsText" dxfId="3" priority="6" operator="containsText" text="Yes">
      <formula>NOT(ISERROR(SEARCH("Yes",A54)))</formula>
    </cfRule>
  </conditionalFormatting>
  <conditionalFormatting sqref="C9:C14">
    <cfRule type="containsText" dxfId="2" priority="3" operator="containsText" text="!">
      <formula>NOT(ISERROR(SEARCH("!",C9)))</formula>
    </cfRule>
  </conditionalFormatting>
  <conditionalFormatting sqref="F16:F17 C16:C17 D17:E17">
    <cfRule type="containsText" dxfId="1" priority="2" operator="containsText" text="High">
      <formula>NOT(ISERROR(SEARCH("High",C16)))</formula>
    </cfRule>
  </conditionalFormatting>
  <conditionalFormatting sqref="F6">
    <cfRule type="containsText" dxfId="0" priority="1" operator="containsText" text="Yes">
      <formula>NOT(ISERROR(SEARCH("Yes",F6)))</formula>
    </cfRule>
  </conditionalFormatting>
  <pageMargins left="0.25" right="0.25" top="0.4" bottom="0.4" header="0.3" footer="0.3"/>
  <pageSetup orientation="portrait" r:id="rId1"/>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Validation!$A$2:$A$3</xm:f>
          </x14:formula1>
          <xm:sqref>A54</xm:sqref>
        </x14:dataValidation>
        <x14:dataValidation type="list" allowBlank="1" showInputMessage="1" showErrorMessage="1">
          <x14:formula1>
            <xm:f>Validation!$A$1:$A$3</xm:f>
          </x14:formula1>
          <xm:sqref>F16</xm:sqref>
        </x14:dataValidation>
        <x14:dataValidation type="list" allowBlank="1" showInputMessage="1" showErrorMessage="1">
          <x14:formula1>
            <xm:f>Validation!$D$1:$D$4</xm:f>
          </x14:formula1>
          <xm:sqref>F17</xm:sqref>
        </x14:dataValidation>
        <x14:dataValidation type="list" allowBlank="1" showInputMessage="1" showErrorMessage="1">
          <x14:formula1>
            <xm:f>Validation!$E$1:$E$5</xm:f>
          </x14:formula1>
          <xm:sqref>D53:F55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7"/>
  <sheetViews>
    <sheetView view="pageLayout" zoomScaleNormal="100" workbookViewId="0">
      <selection activeCell="A4" sqref="A4"/>
    </sheetView>
  </sheetViews>
  <sheetFormatPr defaultRowHeight="15" x14ac:dyDescent="0.25"/>
  <cols>
    <col min="1" max="1" width="21.7109375" customWidth="1"/>
    <col min="2" max="2" width="61.5703125" customWidth="1"/>
    <col min="3" max="3" width="14.28515625" customWidth="1"/>
  </cols>
  <sheetData>
    <row r="1" spans="1:3" ht="23.25" x14ac:dyDescent="0.25">
      <c r="A1" s="121" t="s">
        <v>99</v>
      </c>
      <c r="B1" s="123"/>
      <c r="C1" s="124"/>
    </row>
    <row r="2" spans="1:3" s="247" customFormat="1" ht="11.25" x14ac:dyDescent="0.2">
      <c r="A2" s="245"/>
      <c r="B2" s="245"/>
      <c r="C2" s="246"/>
    </row>
    <row r="3" spans="1:3" ht="15.75" x14ac:dyDescent="0.25">
      <c r="A3" s="125" t="s">
        <v>100</v>
      </c>
      <c r="B3" s="125" t="s">
        <v>101</v>
      </c>
      <c r="C3" s="126"/>
    </row>
    <row r="4" spans="1:3" s="253" customFormat="1" ht="60" x14ac:dyDescent="0.25">
      <c r="A4" s="127" t="s">
        <v>207</v>
      </c>
      <c r="B4" s="37" t="s">
        <v>294</v>
      </c>
      <c r="C4" s="241" t="s">
        <v>103</v>
      </c>
    </row>
    <row r="5" spans="1:3" ht="75" x14ac:dyDescent="0.25">
      <c r="A5" s="127" t="s">
        <v>102</v>
      </c>
      <c r="B5" s="38" t="s">
        <v>295</v>
      </c>
      <c r="C5" s="241" t="s">
        <v>103</v>
      </c>
    </row>
    <row r="6" spans="1:3" ht="60" x14ac:dyDescent="0.25">
      <c r="A6" s="127" t="s">
        <v>104</v>
      </c>
      <c r="B6" s="178" t="s">
        <v>105</v>
      </c>
      <c r="C6" s="241" t="s">
        <v>103</v>
      </c>
    </row>
    <row r="7" spans="1:3" ht="45" x14ac:dyDescent="0.25">
      <c r="A7" s="127" t="s">
        <v>106</v>
      </c>
      <c r="B7" s="178" t="s">
        <v>107</v>
      </c>
      <c r="C7" s="241" t="s">
        <v>103</v>
      </c>
    </row>
    <row r="8" spans="1:3" ht="45" x14ac:dyDescent="0.25">
      <c r="A8" s="127" t="s">
        <v>108</v>
      </c>
      <c r="B8" s="178" t="s">
        <v>109</v>
      </c>
      <c r="C8" s="241" t="s">
        <v>103</v>
      </c>
    </row>
    <row r="9" spans="1:3" ht="45" x14ac:dyDescent="0.25">
      <c r="A9" s="127" t="s">
        <v>110</v>
      </c>
      <c r="B9" s="178" t="s">
        <v>111</v>
      </c>
      <c r="C9" s="241" t="s">
        <v>103</v>
      </c>
    </row>
    <row r="10" spans="1:3" ht="30" x14ac:dyDescent="0.25">
      <c r="A10" s="127" t="s">
        <v>112</v>
      </c>
      <c r="B10" s="178" t="s">
        <v>113</v>
      </c>
      <c r="C10" s="241" t="s">
        <v>103</v>
      </c>
    </row>
    <row r="11" spans="1:3" ht="45" x14ac:dyDescent="0.25">
      <c r="A11" s="127" t="s">
        <v>119</v>
      </c>
      <c r="B11" s="178" t="s">
        <v>114</v>
      </c>
      <c r="C11" s="241" t="s">
        <v>103</v>
      </c>
    </row>
    <row r="12" spans="1:3" ht="45" x14ac:dyDescent="0.25">
      <c r="A12" s="127" t="s">
        <v>115</v>
      </c>
      <c r="B12" s="178" t="s">
        <v>116</v>
      </c>
      <c r="C12" s="241" t="s">
        <v>103</v>
      </c>
    </row>
    <row r="13" spans="1:3" ht="75" x14ac:dyDescent="0.25">
      <c r="A13" s="127" t="s">
        <v>117</v>
      </c>
      <c r="B13" s="178" t="s">
        <v>118</v>
      </c>
      <c r="C13" s="241" t="s">
        <v>103</v>
      </c>
    </row>
    <row r="14" spans="1:3" ht="90" x14ac:dyDescent="0.25">
      <c r="A14" s="127" t="s">
        <v>131</v>
      </c>
      <c r="B14" s="243" t="s">
        <v>296</v>
      </c>
      <c r="C14" s="241" t="s">
        <v>103</v>
      </c>
    </row>
    <row r="15" spans="1:3" ht="45" x14ac:dyDescent="0.25">
      <c r="A15" s="242" t="s">
        <v>132</v>
      </c>
      <c r="B15" s="243" t="s">
        <v>133</v>
      </c>
      <c r="C15" s="241" t="s">
        <v>103</v>
      </c>
    </row>
    <row r="16" spans="1:3" ht="30" x14ac:dyDescent="0.25">
      <c r="A16" s="78" t="s">
        <v>145</v>
      </c>
      <c r="B16" s="37" t="s">
        <v>147</v>
      </c>
      <c r="C16" s="241" t="s">
        <v>103</v>
      </c>
    </row>
    <row r="17" spans="1:3" x14ac:dyDescent="0.25">
      <c r="A17" s="253"/>
      <c r="B17" s="253"/>
      <c r="C17" s="253"/>
    </row>
  </sheetData>
  <sheetProtection algorithmName="SHA-512" hashValue="Srm7ujOsZD89YP7TxiAQBQWgCCNtyoSdRpeG8wRaA4e84bDxUVT16K9Q/sE35A1BSGmawt5Zm/V3ktdKiDYTgg==" saltValue="0P1wWy0qvxspXvaH/Ty5Wg==" spinCount="100000" sheet="1"/>
  <hyperlinks>
    <hyperlink ref="C5" location="'Adult NEW Tool'!B54" display="Return to Tool"/>
    <hyperlink ref="C6" location="'Adult NEW Tool'!B61" display="Return to Tool"/>
    <hyperlink ref="C7" location="'Adult NEW Tool'!B82" display="Return to Tool"/>
    <hyperlink ref="C8" location="'Adult NEW Tool'!B41" display="Return to Tool"/>
    <hyperlink ref="C9" location="'Adult NEW Tool'!B83" display="Return to Tool"/>
    <hyperlink ref="C10" location="'Adult NEW Tool'!B114" display="Return to Tool"/>
    <hyperlink ref="C11" location="'Adult NEW Tool'!B84" display="Return to Tool"/>
    <hyperlink ref="C12" location="'Adult NEW Tool'!B73" display="Return to Tool"/>
    <hyperlink ref="C13" location="'Adult NEW Tool'!B28" display="Return to Tool"/>
    <hyperlink ref="C14" location="'Adult NEW Tool'!B118" display="Return to Tool"/>
    <hyperlink ref="C15" location="'Adult NEW Tool'!B79" display="Return to Tool"/>
    <hyperlink ref="C16" location="'Adult NEW Tool'!B58" display="Return to Tool"/>
    <hyperlink ref="C4" location="'Adult NEW Tool'!B20" display="Return to Tool"/>
  </hyperlink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heetViews>
  <sheetFormatPr defaultColWidth="9.140625" defaultRowHeight="18.75" x14ac:dyDescent="0.3"/>
  <cols>
    <col min="1" max="1" width="5.28515625" style="253" customWidth="1"/>
    <col min="2" max="2" width="5.28515625" style="320" customWidth="1"/>
    <col min="3" max="3" width="42.42578125" style="253" customWidth="1"/>
    <col min="4" max="4" width="17" style="253" customWidth="1"/>
    <col min="5" max="6" width="9.140625" style="253"/>
    <col min="7" max="7" width="6.42578125" style="253" customWidth="1"/>
    <col min="8" max="16384" width="9.140625" style="253"/>
  </cols>
  <sheetData>
    <row r="1" spans="1:10" ht="30" customHeight="1" x14ac:dyDescent="0.35">
      <c r="A1" s="348" t="s">
        <v>228</v>
      </c>
      <c r="B1" s="349"/>
      <c r="C1" s="350"/>
      <c r="D1" s="351"/>
      <c r="E1" s="352"/>
      <c r="F1" s="352"/>
      <c r="G1" s="352"/>
    </row>
    <row r="2" spans="1:10" ht="18" customHeight="1" x14ac:dyDescent="0.35">
      <c r="A2" s="347"/>
      <c r="B2" s="346"/>
      <c r="C2" s="345"/>
      <c r="D2" s="345"/>
      <c r="E2" s="345" t="s">
        <v>227</v>
      </c>
      <c r="F2" s="457" t="s">
        <v>94</v>
      </c>
      <c r="G2" s="457"/>
    </row>
    <row r="3" spans="1:10" ht="17.100000000000001" customHeight="1" x14ac:dyDescent="0.25">
      <c r="A3" s="344"/>
      <c r="B3" s="343" t="s">
        <v>2</v>
      </c>
      <c r="C3" s="342" t="str">
        <f>IF('Adult NEW Tool'!B3="","",'Adult NEW Tool'!B3)</f>
        <v/>
      </c>
      <c r="D3" s="341" t="s">
        <v>3</v>
      </c>
      <c r="E3" s="458" t="str">
        <f>IF('Adult NEW Tool'!G4="","",'Adult NEW Tool'!G4)</f>
        <v/>
      </c>
      <c r="F3" s="458"/>
      <c r="G3" s="458"/>
    </row>
    <row r="4" spans="1:10" ht="17.100000000000001" customHeight="1" x14ac:dyDescent="0.25">
      <c r="A4" s="344"/>
      <c r="B4" s="343" t="s">
        <v>6</v>
      </c>
      <c r="C4" s="342" t="str">
        <f>IF('Adult NEW Tool'!B6="","",'Adult NEW Tool'!B6)</f>
        <v/>
      </c>
      <c r="D4" s="341" t="s">
        <v>5</v>
      </c>
      <c r="E4" s="459" t="str">
        <f>IF('Adult NEW Tool'!D3="","",'Adult NEW Tool'!D3)</f>
        <v/>
      </c>
      <c r="F4" s="459"/>
      <c r="G4" s="459"/>
    </row>
    <row r="5" spans="1:10" ht="18.75" customHeight="1" x14ac:dyDescent="0.25">
      <c r="A5" s="456" t="s">
        <v>129</v>
      </c>
      <c r="B5" s="456"/>
      <c r="C5" s="389" t="str">
        <f>IF('Adult NEW Tool'!B7="","",'Adult NEW Tool'!B7)</f>
        <v/>
      </c>
      <c r="D5" s="340"/>
      <c r="E5" s="321"/>
      <c r="F5" s="321"/>
      <c r="G5" s="185"/>
      <c r="H5" s="339"/>
      <c r="I5" s="339"/>
      <c r="J5" s="339"/>
    </row>
    <row r="6" spans="1:10" x14ac:dyDescent="0.3">
      <c r="A6" s="460" t="s">
        <v>229</v>
      </c>
      <c r="B6" s="460"/>
      <c r="C6" s="460"/>
      <c r="D6" s="460"/>
      <c r="E6" s="460"/>
      <c r="F6" s="460"/>
      <c r="G6" s="460"/>
    </row>
    <row r="7" spans="1:10" x14ac:dyDescent="0.3">
      <c r="A7" s="326" t="s">
        <v>226</v>
      </c>
      <c r="B7" s="338" t="s">
        <v>17</v>
      </c>
      <c r="C7" s="334" t="s">
        <v>225</v>
      </c>
    </row>
    <row r="8" spans="1:10" x14ac:dyDescent="0.3">
      <c r="A8" s="326" t="s">
        <v>224</v>
      </c>
      <c r="B8" s="338" t="s">
        <v>17</v>
      </c>
      <c r="C8" s="334" t="s">
        <v>223</v>
      </c>
    </row>
    <row r="9" spans="1:10" x14ac:dyDescent="0.3">
      <c r="A9" s="326"/>
      <c r="B9" s="337"/>
      <c r="C9" s="334"/>
    </row>
    <row r="10" spans="1:10" ht="15.75" x14ac:dyDescent="0.25">
      <c r="A10" s="326"/>
      <c r="B10" s="336" t="s">
        <v>222</v>
      </c>
      <c r="C10" s="334"/>
    </row>
    <row r="11" spans="1:10" x14ac:dyDescent="0.3">
      <c r="A11" s="326"/>
      <c r="B11" s="335"/>
      <c r="C11" s="334"/>
    </row>
    <row r="12" spans="1:10" x14ac:dyDescent="0.3">
      <c r="A12" s="461" t="s">
        <v>230</v>
      </c>
      <c r="B12" s="461"/>
      <c r="C12" s="461"/>
      <c r="D12" s="461"/>
      <c r="E12" s="461"/>
      <c r="F12" s="461"/>
      <c r="G12" s="461"/>
    </row>
    <row r="13" spans="1:10" x14ac:dyDescent="0.3">
      <c r="A13" s="326" t="s">
        <v>221</v>
      </c>
      <c r="B13" s="325"/>
      <c r="C13" s="324" t="s">
        <v>220</v>
      </c>
      <c r="D13" s="122"/>
      <c r="E13" s="122"/>
      <c r="F13" s="122"/>
      <c r="G13" s="122"/>
    </row>
    <row r="14" spans="1:10" x14ac:dyDescent="0.3">
      <c r="A14" s="326"/>
      <c r="B14" s="329"/>
      <c r="C14" s="328" t="s">
        <v>219</v>
      </c>
      <c r="D14" s="333"/>
      <c r="E14" s="122"/>
      <c r="F14" s="122"/>
      <c r="G14" s="122"/>
    </row>
    <row r="15" spans="1:10" x14ac:dyDescent="0.3">
      <c r="A15" s="326"/>
      <c r="B15" s="329"/>
      <c r="C15" s="332" t="str">
        <f>IF(D14="Other", "If Other, please describe:","")</f>
        <v/>
      </c>
      <c r="D15" s="462"/>
      <c r="E15" s="462"/>
      <c r="F15" s="462"/>
      <c r="G15" s="462"/>
    </row>
    <row r="16" spans="1:10" x14ac:dyDescent="0.3">
      <c r="A16" s="326"/>
      <c r="B16" s="329"/>
      <c r="C16" s="328"/>
      <c r="D16" s="330"/>
      <c r="E16" s="330"/>
      <c r="F16" s="330"/>
      <c r="G16" s="330"/>
    </row>
    <row r="17" spans="1:7" x14ac:dyDescent="0.3">
      <c r="A17" s="326" t="s">
        <v>218</v>
      </c>
      <c r="B17" s="325"/>
      <c r="C17" s="331" t="s">
        <v>217</v>
      </c>
      <c r="D17" s="330"/>
      <c r="E17" s="330"/>
      <c r="F17" s="330"/>
      <c r="G17" s="330"/>
    </row>
    <row r="18" spans="1:7" x14ac:dyDescent="0.3">
      <c r="A18" s="326"/>
      <c r="B18" s="329"/>
      <c r="C18" s="328"/>
      <c r="D18" s="327"/>
      <c r="E18" s="122"/>
      <c r="F18" s="122"/>
      <c r="G18" s="122"/>
    </row>
    <row r="19" spans="1:7" x14ac:dyDescent="0.3">
      <c r="A19" s="326" t="s">
        <v>216</v>
      </c>
      <c r="B19" s="325"/>
      <c r="C19" s="324" t="s">
        <v>215</v>
      </c>
      <c r="D19" s="122"/>
      <c r="E19" s="122"/>
      <c r="F19" s="122"/>
      <c r="G19" s="122"/>
    </row>
    <row r="20" spans="1:7" ht="15.75" x14ac:dyDescent="0.25">
      <c r="A20" s="323"/>
      <c r="B20" s="322"/>
      <c r="C20" s="321"/>
      <c r="D20" s="122"/>
      <c r="E20" s="122"/>
      <c r="F20" s="122"/>
      <c r="G20" s="122"/>
    </row>
    <row r="21" spans="1:7" ht="15" x14ac:dyDescent="0.25">
      <c r="B21" s="122"/>
      <c r="C21" s="448"/>
      <c r="D21" s="449"/>
      <c r="E21" s="449"/>
      <c r="F21" s="449"/>
      <c r="G21" s="450"/>
    </row>
    <row r="22" spans="1:7" ht="15" x14ac:dyDescent="0.25">
      <c r="B22" s="122"/>
      <c r="C22" s="451"/>
      <c r="D22" s="411"/>
      <c r="E22" s="411"/>
      <c r="F22" s="411"/>
      <c r="G22" s="452"/>
    </row>
    <row r="23" spans="1:7" ht="15" x14ac:dyDescent="0.25">
      <c r="B23" s="122"/>
      <c r="C23" s="451"/>
      <c r="D23" s="411"/>
      <c r="E23" s="411"/>
      <c r="F23" s="411"/>
      <c r="G23" s="452"/>
    </row>
    <row r="24" spans="1:7" ht="15" x14ac:dyDescent="0.25">
      <c r="B24" s="122"/>
      <c r="C24" s="451"/>
      <c r="D24" s="411"/>
      <c r="E24" s="411"/>
      <c r="F24" s="411"/>
      <c r="G24" s="452"/>
    </row>
    <row r="25" spans="1:7" ht="15" x14ac:dyDescent="0.25">
      <c r="B25" s="122"/>
      <c r="C25" s="453"/>
      <c r="D25" s="454"/>
      <c r="E25" s="454"/>
      <c r="F25" s="454"/>
      <c r="G25" s="455"/>
    </row>
  </sheetData>
  <sheetProtection algorithmName="SHA-512" hashValue="rv2QGmObiPA/3J/8Y2rZIhfouYoAJbiwYdlh8rZGWIoHENUDXCK/eH5g0x6nP8ymRLdKFUprrMTY3hyuu+sp/Q==" saltValue="+1Ylv16X04rpm9z5im7vZQ==" spinCount="100000" sheet="1"/>
  <mergeCells count="8">
    <mergeCell ref="C21:G25"/>
    <mergeCell ref="A5:B5"/>
    <mergeCell ref="F2:G2"/>
    <mergeCell ref="E3:G3"/>
    <mergeCell ref="E4:G4"/>
    <mergeCell ref="A6:G6"/>
    <mergeCell ref="A12:G12"/>
    <mergeCell ref="D15:G15"/>
  </mergeCell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Validation!$C$9:$C$12</xm:f>
          </x14:formula1>
          <xm:sqref>D14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zoomScaleNormal="100" workbookViewId="0">
      <selection activeCell="A3" sqref="A3"/>
    </sheetView>
  </sheetViews>
  <sheetFormatPr defaultColWidth="9.140625" defaultRowHeight="15" x14ac:dyDescent="0.25"/>
  <cols>
    <col min="1" max="1" width="5.85546875" style="253" customWidth="1"/>
    <col min="2" max="2" width="5.7109375" style="253" customWidth="1"/>
    <col min="3" max="3" width="42" style="253" customWidth="1"/>
    <col min="4" max="4" width="17" style="253" customWidth="1"/>
    <col min="5" max="5" width="9.140625" style="253"/>
    <col min="6" max="6" width="16.85546875" style="253" customWidth="1"/>
    <col min="7" max="16384" width="9.140625" style="253"/>
  </cols>
  <sheetData>
    <row r="1" spans="1:7" ht="30" customHeight="1" x14ac:dyDescent="0.35">
      <c r="A1" s="348" t="s">
        <v>228</v>
      </c>
      <c r="B1" s="386"/>
      <c r="C1" s="350"/>
      <c r="D1" s="351"/>
      <c r="E1" s="352"/>
      <c r="F1" s="352"/>
    </row>
    <row r="2" spans="1:7" ht="18" customHeight="1" x14ac:dyDescent="0.35">
      <c r="A2" s="353"/>
      <c r="B2" s="354"/>
      <c r="C2" s="345"/>
      <c r="D2" s="345" t="s">
        <v>227</v>
      </c>
      <c r="E2" s="457" t="s">
        <v>95</v>
      </c>
      <c r="F2" s="457"/>
    </row>
    <row r="3" spans="1:7" x14ac:dyDescent="0.25">
      <c r="A3" s="328"/>
      <c r="B3" s="343" t="s">
        <v>2</v>
      </c>
      <c r="C3" s="342" t="str">
        <f>IF('Adult NEW Tool'!B3="","",'Adult NEW Tool'!B3)</f>
        <v/>
      </c>
      <c r="D3" s="341" t="s">
        <v>3</v>
      </c>
      <c r="E3" s="463" t="str">
        <f>IF('Adult NEW Tool'!G4="","",'Adult NEW Tool'!G4)</f>
        <v/>
      </c>
      <c r="F3" s="463"/>
      <c r="G3" s="355"/>
    </row>
    <row r="4" spans="1:7" x14ac:dyDescent="0.25">
      <c r="A4" s="344"/>
      <c r="B4" s="343" t="s">
        <v>6</v>
      </c>
      <c r="C4" s="342" t="str">
        <f>IF('Adult NEW Tool'!B6="","",'Adult NEW Tool'!B6)</f>
        <v/>
      </c>
      <c r="D4" s="341" t="s">
        <v>5</v>
      </c>
      <c r="E4" s="459" t="str">
        <f>IF('Adult NEW Tool'!D3="","",'Adult NEW Tool'!D3)</f>
        <v/>
      </c>
      <c r="F4" s="459"/>
      <c r="G4" s="356"/>
    </row>
    <row r="5" spans="1:7" ht="21" x14ac:dyDescent="0.35">
      <c r="A5" s="465" t="s">
        <v>129</v>
      </c>
      <c r="B5" s="466"/>
      <c r="C5" s="390" t="str">
        <f>IF('Adult NEW Tool'!B7="","",'Adult NEW Tool'!B7)</f>
        <v/>
      </c>
      <c r="D5" s="357"/>
      <c r="E5" s="357"/>
      <c r="F5" s="358"/>
      <c r="G5" s="359"/>
    </row>
    <row r="6" spans="1:7" ht="18.75" x14ac:dyDescent="0.3">
      <c r="A6" s="460" t="s">
        <v>229</v>
      </c>
      <c r="B6" s="460"/>
      <c r="C6" s="460"/>
      <c r="D6" s="460"/>
      <c r="E6" s="460"/>
      <c r="F6" s="460"/>
    </row>
    <row r="7" spans="1:7" ht="18.75" x14ac:dyDescent="0.25">
      <c r="A7" s="326" t="s">
        <v>226</v>
      </c>
      <c r="B7" s="360" t="s">
        <v>17</v>
      </c>
      <c r="C7" s="334" t="s">
        <v>231</v>
      </c>
    </row>
    <row r="8" spans="1:7" ht="18.75" x14ac:dyDescent="0.3">
      <c r="A8" s="326" t="s">
        <v>224</v>
      </c>
      <c r="B8" s="338" t="s">
        <v>17</v>
      </c>
      <c r="C8" s="334" t="s">
        <v>223</v>
      </c>
    </row>
    <row r="9" spans="1:7" ht="15.75" x14ac:dyDescent="0.25">
      <c r="A9" s="326"/>
      <c r="B9" s="336" t="s">
        <v>232</v>
      </c>
      <c r="C9" s="361"/>
    </row>
    <row r="10" spans="1:7" ht="15.75" x14ac:dyDescent="0.25">
      <c r="A10" s="362"/>
      <c r="B10" s="363"/>
      <c r="C10" s="334"/>
      <c r="D10" s="334"/>
      <c r="E10" s="334"/>
      <c r="F10" s="334"/>
    </row>
    <row r="11" spans="1:7" ht="18.75" x14ac:dyDescent="0.3">
      <c r="A11" s="464" t="s">
        <v>248</v>
      </c>
      <c r="B11" s="464"/>
      <c r="C11" s="464"/>
      <c r="D11" s="464"/>
      <c r="E11" s="464"/>
      <c r="F11" s="464"/>
    </row>
    <row r="12" spans="1:7" ht="18.75" x14ac:dyDescent="0.25">
      <c r="A12" s="326" t="s">
        <v>221</v>
      </c>
      <c r="B12" s="364"/>
      <c r="C12" s="324" t="s">
        <v>233</v>
      </c>
      <c r="D12" s="122"/>
      <c r="E12" s="122"/>
      <c r="F12" s="122"/>
    </row>
    <row r="13" spans="1:7" ht="18.75" x14ac:dyDescent="0.25">
      <c r="A13" s="326"/>
      <c r="B13" s="365"/>
      <c r="C13" s="328" t="s">
        <v>219</v>
      </c>
      <c r="D13" s="333"/>
      <c r="E13" s="122"/>
      <c r="F13" s="122"/>
    </row>
    <row r="14" spans="1:7" ht="18.75" x14ac:dyDescent="0.25">
      <c r="A14" s="326"/>
      <c r="B14" s="365"/>
      <c r="C14" s="332" t="str">
        <f>IF(D13="Other","If Other, please describe:","")</f>
        <v/>
      </c>
      <c r="D14" s="462"/>
      <c r="E14" s="462"/>
      <c r="F14" s="462"/>
    </row>
    <row r="15" spans="1:7" ht="18.75" x14ac:dyDescent="0.25">
      <c r="A15" s="326"/>
      <c r="B15" s="365"/>
      <c r="C15" s="366"/>
      <c r="D15" s="330"/>
      <c r="E15" s="330"/>
      <c r="F15" s="330"/>
    </row>
    <row r="16" spans="1:7" ht="18.75" x14ac:dyDescent="0.25">
      <c r="A16" s="326" t="s">
        <v>218</v>
      </c>
      <c r="B16" s="367"/>
      <c r="C16" s="324" t="s">
        <v>217</v>
      </c>
      <c r="D16" s="122"/>
      <c r="E16" s="122"/>
      <c r="F16" s="122"/>
    </row>
    <row r="17" spans="1:6" ht="18.75" x14ac:dyDescent="0.25">
      <c r="A17" s="326"/>
      <c r="B17" s="368"/>
      <c r="C17" s="324"/>
      <c r="D17" s="122"/>
      <c r="E17" s="122"/>
      <c r="F17" s="122"/>
    </row>
    <row r="18" spans="1:6" ht="18.75" x14ac:dyDescent="0.25">
      <c r="A18" s="326" t="s">
        <v>216</v>
      </c>
      <c r="B18" s="364"/>
      <c r="C18" s="324" t="s">
        <v>234</v>
      </c>
      <c r="D18" s="122"/>
      <c r="E18" s="122"/>
      <c r="F18" s="122"/>
    </row>
    <row r="19" spans="1:6" ht="18.75" x14ac:dyDescent="0.25">
      <c r="A19" s="326"/>
      <c r="B19" s="365"/>
      <c r="C19" s="328" t="s">
        <v>219</v>
      </c>
      <c r="D19" s="333"/>
      <c r="E19" s="122"/>
      <c r="F19" s="122"/>
    </row>
    <row r="20" spans="1:6" ht="18.75" x14ac:dyDescent="0.25">
      <c r="A20" s="326"/>
      <c r="B20" s="365"/>
      <c r="C20" s="332" t="str">
        <f>IF(D19="Other","If Other, please describe:","")</f>
        <v/>
      </c>
      <c r="D20" s="462"/>
      <c r="E20" s="462"/>
      <c r="F20" s="462"/>
    </row>
    <row r="21" spans="1:6" ht="18.75" x14ac:dyDescent="0.25">
      <c r="A21" s="326"/>
      <c r="B21" s="365"/>
      <c r="C21" s="366"/>
      <c r="D21" s="330"/>
      <c r="E21" s="330"/>
      <c r="F21" s="330"/>
    </row>
    <row r="22" spans="1:6" ht="18.75" x14ac:dyDescent="0.25">
      <c r="A22" s="326" t="s">
        <v>235</v>
      </c>
      <c r="B22" s="364"/>
      <c r="C22" s="324" t="s">
        <v>249</v>
      </c>
      <c r="D22" s="122"/>
      <c r="E22" s="122"/>
      <c r="F22" s="122"/>
    </row>
    <row r="23" spans="1:6" ht="18.75" x14ac:dyDescent="0.25">
      <c r="A23" s="326"/>
      <c r="B23" s="368"/>
      <c r="C23" s="328" t="s">
        <v>219</v>
      </c>
      <c r="D23" s="333"/>
      <c r="E23" s="122"/>
      <c r="F23" s="122"/>
    </row>
    <row r="24" spans="1:6" ht="18.75" x14ac:dyDescent="0.25">
      <c r="A24" s="326"/>
      <c r="B24" s="368"/>
      <c r="C24" s="332" t="str">
        <f>IF(D23="Other","If Other, please describe:","")</f>
        <v/>
      </c>
      <c r="D24" s="462"/>
      <c r="E24" s="462"/>
      <c r="F24" s="462"/>
    </row>
    <row r="25" spans="1:6" ht="18.75" x14ac:dyDescent="0.25">
      <c r="A25" s="326"/>
      <c r="B25" s="368"/>
      <c r="C25" s="366"/>
      <c r="D25" s="330"/>
      <c r="E25" s="330"/>
      <c r="F25" s="330"/>
    </row>
    <row r="26" spans="1:6" ht="18.75" x14ac:dyDescent="0.25">
      <c r="A26" s="326" t="s">
        <v>236</v>
      </c>
      <c r="B26" s="364"/>
      <c r="C26" s="324" t="s">
        <v>237</v>
      </c>
      <c r="D26" s="122"/>
      <c r="E26" s="122"/>
      <c r="F26" s="122"/>
    </row>
    <row r="27" spans="1:6" ht="18.75" x14ac:dyDescent="0.25">
      <c r="A27" s="326"/>
      <c r="B27" s="368"/>
      <c r="C27" s="328" t="s">
        <v>219</v>
      </c>
      <c r="D27" s="333"/>
      <c r="E27" s="122"/>
      <c r="F27" s="122"/>
    </row>
    <row r="28" spans="1:6" ht="18.75" x14ac:dyDescent="0.25">
      <c r="A28" s="326"/>
      <c r="B28" s="368"/>
      <c r="C28" s="332" t="str">
        <f>IF(D27="Other","If Other, please describe:","")</f>
        <v/>
      </c>
      <c r="D28" s="462"/>
      <c r="E28" s="462"/>
      <c r="F28" s="462"/>
    </row>
    <row r="29" spans="1:6" ht="18.75" x14ac:dyDescent="0.25">
      <c r="A29" s="326"/>
      <c r="B29" s="369"/>
      <c r="C29" s="324"/>
      <c r="D29" s="122"/>
      <c r="E29" s="122"/>
      <c r="F29" s="122"/>
    </row>
    <row r="30" spans="1:6" ht="18.75" x14ac:dyDescent="0.25">
      <c r="A30" s="326" t="s">
        <v>238</v>
      </c>
      <c r="B30" s="364"/>
      <c r="C30" s="331" t="s">
        <v>239</v>
      </c>
      <c r="D30" s="122"/>
      <c r="E30" s="122"/>
      <c r="F30" s="122"/>
    </row>
    <row r="31" spans="1:6" ht="15.75" x14ac:dyDescent="0.25">
      <c r="A31" s="370"/>
      <c r="B31" s="371"/>
      <c r="C31" s="372"/>
      <c r="D31" s="122"/>
      <c r="E31" s="122"/>
      <c r="F31" s="122"/>
    </row>
    <row r="32" spans="1:6" x14ac:dyDescent="0.25">
      <c r="A32" s="373"/>
      <c r="B32" s="122"/>
      <c r="C32" s="448"/>
      <c r="D32" s="449"/>
      <c r="E32" s="449"/>
      <c r="F32" s="450"/>
    </row>
    <row r="33" spans="1:6" x14ac:dyDescent="0.25">
      <c r="A33" s="373"/>
      <c r="B33" s="122"/>
      <c r="C33" s="451"/>
      <c r="D33" s="411"/>
      <c r="E33" s="411"/>
      <c r="F33" s="452"/>
    </row>
    <row r="34" spans="1:6" x14ac:dyDescent="0.25">
      <c r="A34" s="373"/>
      <c r="B34" s="122"/>
      <c r="C34" s="451"/>
      <c r="D34" s="411"/>
      <c r="E34" s="411"/>
      <c r="F34" s="452"/>
    </row>
    <row r="35" spans="1:6" x14ac:dyDescent="0.25">
      <c r="A35" s="373"/>
      <c r="B35" s="122"/>
      <c r="C35" s="451"/>
      <c r="D35" s="411"/>
      <c r="E35" s="411"/>
      <c r="F35" s="452"/>
    </row>
    <row r="36" spans="1:6" x14ac:dyDescent="0.25">
      <c r="A36" s="373"/>
      <c r="B36" s="122"/>
      <c r="C36" s="453"/>
      <c r="D36" s="454"/>
      <c r="E36" s="454"/>
      <c r="F36" s="455"/>
    </row>
  </sheetData>
  <sheetProtection algorithmName="SHA-512" hashValue="zKv4f9uYhK6UfnwBDgyPeYD/M+2l+FfyC2a5ip2BQQA0WFQdCjgn5ROcA1U3QtxCcaJNNAbiW3cSHyukU+ujDA==" saltValue="wMdogGF/fxnMuTtiTFNzRA==" spinCount="100000" sheet="1"/>
  <mergeCells count="11">
    <mergeCell ref="D20:F20"/>
    <mergeCell ref="D24:F24"/>
    <mergeCell ref="D28:F28"/>
    <mergeCell ref="C32:F36"/>
    <mergeCell ref="A5:B5"/>
    <mergeCell ref="D14:F14"/>
    <mergeCell ref="E2:F2"/>
    <mergeCell ref="E3:F3"/>
    <mergeCell ref="E4:F4"/>
    <mergeCell ref="A6:F6"/>
    <mergeCell ref="A11:F11"/>
  </mergeCells>
  <dataValidations count="4">
    <dataValidation allowBlank="1" showInputMessage="1" showErrorMessage="1" sqref="B30 B26 B22 B18"/>
    <dataValidation type="list" allowBlank="1" showInputMessage="1" showErrorMessage="1" sqref="D18">
      <formula1>$C$5:$C$8</formula1>
    </dataValidation>
    <dataValidation type="list" allowBlank="1" showInputMessage="1" showErrorMessage="1" sqref="B13 B27 B25 B21 B17">
      <formula1>$B$1:$B$2</formula1>
    </dataValidation>
    <dataValidation type="list" allowBlank="1" showInputMessage="1" showErrorMessage="1" sqref="D14">
      <formula1>$C$6:$C$10</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'T:\Users\Bieri\Downloads\[DCM Tool Minor.5.21.xlsx]Validation'!#REF!</xm:f>
          </x14:formula1>
          <xm:sqref>B28</xm:sqref>
        </x14:dataValidation>
        <x14:dataValidation type="list" allowBlank="1" showInputMessage="1" showErrorMessage="1">
          <x14:formula1>
            <xm:f>'T:\Data &amp; Evaluation\Justice Services Division (JSD)\Guardianship &amp; Conservatorship\DCM Tool\DCM Tool. Final Versions\Current Versions. October 2015\[DCM Tool Minor.NEW.xlsx]Validation'!#REF!</xm:f>
          </x14:formula1>
          <xm:sqref>D22</xm:sqref>
        </x14:dataValidation>
        <x14:dataValidation type="list" allowBlank="1" showInputMessage="1" showErrorMessage="1">
          <x14:formula1>
            <xm:f>'T:\Data &amp; Evaluation\Justice Services Division (JSD)\Guardianship &amp; Conservatorship\DCM Tool\DCM Tool. Final Versions\Current Versions. October 2015\[DCM Tool Minor.NEW.xlsx]Validation'!#REF!</xm:f>
          </x14:formula1>
          <xm:sqref>D10</xm:sqref>
        </x14:dataValidation>
        <x14:dataValidation type="list" allowBlank="1" showInputMessage="1" showErrorMessage="1">
          <x14:formula1>
            <xm:f>Validation!$C$9:$C$12</xm:f>
          </x14:formula1>
          <xm:sqref>D13 D19 D23 D27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activeCell="B3" sqref="B3"/>
    </sheetView>
  </sheetViews>
  <sheetFormatPr defaultColWidth="9.140625" defaultRowHeight="15" x14ac:dyDescent="0.25"/>
  <cols>
    <col min="1" max="1" width="6.7109375" style="253" customWidth="1"/>
    <col min="2" max="2" width="5.7109375" style="253" customWidth="1"/>
    <col min="3" max="3" width="43" style="253" customWidth="1"/>
    <col min="4" max="4" width="16.7109375" style="253" customWidth="1"/>
    <col min="5" max="5" width="17.42578125" style="253" customWidth="1"/>
    <col min="6" max="6" width="6.7109375" style="253" customWidth="1"/>
    <col min="7" max="16384" width="9.140625" style="253"/>
  </cols>
  <sheetData>
    <row r="1" spans="1:7" ht="30" customHeight="1" x14ac:dyDescent="0.35">
      <c r="A1" s="348" t="s">
        <v>228</v>
      </c>
      <c r="B1" s="350"/>
      <c r="C1" s="350"/>
      <c r="D1" s="351"/>
      <c r="E1" s="352"/>
      <c r="F1" s="352"/>
    </row>
    <row r="2" spans="1:7" ht="18" customHeight="1" x14ac:dyDescent="0.35">
      <c r="A2" s="353"/>
      <c r="B2" s="347"/>
      <c r="C2" s="345"/>
      <c r="D2" s="345" t="s">
        <v>227</v>
      </c>
      <c r="E2" s="457" t="s">
        <v>96</v>
      </c>
      <c r="F2" s="457"/>
    </row>
    <row r="3" spans="1:7" x14ac:dyDescent="0.25">
      <c r="A3" s="328"/>
      <c r="B3" s="343" t="s">
        <v>2</v>
      </c>
      <c r="C3" s="342" t="str">
        <f>IF('Adult NEW Tool'!B3="","",'Adult NEW Tool'!B3)</f>
        <v/>
      </c>
      <c r="D3" s="341" t="s">
        <v>3</v>
      </c>
      <c r="E3" s="463" t="str">
        <f>IF('Adult NEW Tool'!G4="","",'Adult NEW Tool'!G4)</f>
        <v/>
      </c>
      <c r="F3" s="463"/>
      <c r="G3" s="355"/>
    </row>
    <row r="4" spans="1:7" x14ac:dyDescent="0.25">
      <c r="A4" s="328"/>
      <c r="B4" s="343" t="s">
        <v>6</v>
      </c>
      <c r="C4" s="342" t="str">
        <f>IF('Adult NEW Tool'!B6="","",'Adult NEW Tool'!B6)</f>
        <v/>
      </c>
      <c r="D4" s="341" t="s">
        <v>5</v>
      </c>
      <c r="E4" s="459" t="str">
        <f>IF('Adult NEW Tool'!D3="","",'Adult NEW Tool'!D3)</f>
        <v/>
      </c>
      <c r="F4" s="459"/>
      <c r="G4" s="356"/>
    </row>
    <row r="5" spans="1:7" x14ac:dyDescent="0.25">
      <c r="A5" s="467" t="s">
        <v>129</v>
      </c>
      <c r="B5" s="467"/>
      <c r="C5" s="389" t="str">
        <f>IF('Adult NEW Tool'!B7="","",'Adult NEW Tool'!B7)</f>
        <v/>
      </c>
      <c r="D5" s="321"/>
      <c r="E5" s="321"/>
      <c r="F5" s="321"/>
    </row>
    <row r="6" spans="1:7" ht="18.75" x14ac:dyDescent="0.3">
      <c r="A6" s="468" t="s">
        <v>229</v>
      </c>
      <c r="B6" s="468"/>
      <c r="C6" s="468"/>
      <c r="D6" s="468"/>
      <c r="E6" s="468"/>
      <c r="F6" s="468"/>
    </row>
    <row r="7" spans="1:7" ht="18.75" x14ac:dyDescent="0.25">
      <c r="A7" s="374" t="s">
        <v>226</v>
      </c>
      <c r="B7" s="375" t="s">
        <v>17</v>
      </c>
      <c r="C7" s="324" t="s">
        <v>225</v>
      </c>
      <c r="D7" s="321"/>
      <c r="E7" s="321"/>
      <c r="F7" s="321"/>
    </row>
    <row r="8" spans="1:7" ht="18.75" x14ac:dyDescent="0.3">
      <c r="A8" s="326" t="s">
        <v>224</v>
      </c>
      <c r="B8" s="338" t="s">
        <v>17</v>
      </c>
      <c r="C8" s="334" t="s">
        <v>223</v>
      </c>
      <c r="D8" s="321"/>
      <c r="E8" s="321"/>
      <c r="F8" s="321"/>
    </row>
    <row r="9" spans="1:7" ht="18.75" x14ac:dyDescent="0.25">
      <c r="A9" s="374" t="s">
        <v>221</v>
      </c>
      <c r="B9" s="375" t="s">
        <v>17</v>
      </c>
      <c r="C9" s="324" t="s">
        <v>240</v>
      </c>
      <c r="D9" s="321"/>
      <c r="E9" s="321"/>
      <c r="F9" s="321"/>
    </row>
    <row r="10" spans="1:7" ht="18.75" x14ac:dyDescent="0.25">
      <c r="A10" s="374"/>
      <c r="B10" s="376"/>
      <c r="C10" s="328" t="s">
        <v>219</v>
      </c>
      <c r="D10" s="333"/>
      <c r="E10" s="122"/>
      <c r="F10" s="122"/>
    </row>
    <row r="11" spans="1:7" ht="18.75" x14ac:dyDescent="0.25">
      <c r="A11" s="374"/>
      <c r="B11" s="376"/>
      <c r="C11" s="377" t="str">
        <f>IF(D10="Other", "If Other, please describe:","")</f>
        <v/>
      </c>
      <c r="D11" s="462"/>
      <c r="E11" s="462"/>
      <c r="F11" s="462"/>
    </row>
    <row r="12" spans="1:7" ht="18.75" x14ac:dyDescent="0.25">
      <c r="A12" s="374"/>
      <c r="B12" s="376"/>
      <c r="C12" s="377"/>
      <c r="D12" s="378"/>
      <c r="E12" s="378"/>
      <c r="F12" s="378"/>
    </row>
    <row r="13" spans="1:7" ht="15.75" x14ac:dyDescent="0.25">
      <c r="A13" s="374"/>
      <c r="B13" s="379" t="s">
        <v>222</v>
      </c>
      <c r="C13" s="332"/>
      <c r="D13" s="380"/>
      <c r="E13" s="380"/>
      <c r="F13" s="380"/>
    </row>
    <row r="14" spans="1:7" ht="18.75" x14ac:dyDescent="0.25">
      <c r="A14" s="374"/>
      <c r="B14" s="376"/>
      <c r="C14" s="332"/>
      <c r="D14" s="378"/>
      <c r="E14" s="378"/>
      <c r="F14" s="378"/>
    </row>
    <row r="15" spans="1:7" ht="18.75" x14ac:dyDescent="0.3">
      <c r="A15" s="464" t="s">
        <v>230</v>
      </c>
      <c r="B15" s="464"/>
      <c r="C15" s="464"/>
      <c r="D15" s="464"/>
      <c r="E15" s="464"/>
      <c r="F15" s="464"/>
    </row>
    <row r="16" spans="1:7" ht="18.75" x14ac:dyDescent="0.25">
      <c r="A16" s="326" t="s">
        <v>218</v>
      </c>
      <c r="B16" s="381"/>
      <c r="C16" s="324" t="s">
        <v>241</v>
      </c>
      <c r="D16" s="122"/>
      <c r="E16" s="122"/>
      <c r="F16" s="122"/>
    </row>
    <row r="17" spans="1:6" x14ac:dyDescent="0.25">
      <c r="A17" s="326"/>
      <c r="B17" s="122"/>
      <c r="C17" s="328" t="s">
        <v>219</v>
      </c>
      <c r="D17" s="333"/>
      <c r="E17" s="122"/>
      <c r="F17" s="122"/>
    </row>
    <row r="18" spans="1:6" x14ac:dyDescent="0.25">
      <c r="A18" s="326"/>
      <c r="B18" s="122"/>
      <c r="C18" s="377" t="str">
        <f>IF(D17="Other", "If Other, please describe:","")</f>
        <v/>
      </c>
      <c r="D18" s="462"/>
      <c r="E18" s="462"/>
      <c r="F18" s="462"/>
    </row>
    <row r="19" spans="1:6" x14ac:dyDescent="0.25">
      <c r="A19" s="326"/>
      <c r="B19" s="122"/>
      <c r="C19" s="328"/>
      <c r="D19" s="327"/>
      <c r="E19" s="122"/>
      <c r="F19" s="122"/>
    </row>
    <row r="20" spans="1:6" ht="18.75" x14ac:dyDescent="0.25">
      <c r="A20" s="326" t="s">
        <v>216</v>
      </c>
      <c r="B20" s="381"/>
      <c r="C20" s="324" t="s">
        <v>217</v>
      </c>
      <c r="D20" s="330"/>
      <c r="E20" s="330"/>
      <c r="F20" s="122"/>
    </row>
    <row r="21" spans="1:6" ht="18.75" x14ac:dyDescent="0.25">
      <c r="A21" s="326"/>
      <c r="B21" s="382"/>
      <c r="C21" s="324"/>
      <c r="D21" s="330"/>
      <c r="E21" s="330"/>
      <c r="F21" s="122"/>
    </row>
    <row r="22" spans="1:6" ht="18.75" x14ac:dyDescent="0.25">
      <c r="A22" s="326" t="s">
        <v>235</v>
      </c>
      <c r="B22" s="381"/>
      <c r="C22" s="324" t="s">
        <v>242</v>
      </c>
      <c r="D22" s="383" t="s">
        <v>243</v>
      </c>
      <c r="E22" s="383" t="s">
        <v>244</v>
      </c>
      <c r="F22" s="122"/>
    </row>
    <row r="23" spans="1:6" x14ac:dyDescent="0.25">
      <c r="A23" s="326"/>
      <c r="B23" s="122"/>
      <c r="C23" s="328" t="s">
        <v>245</v>
      </c>
      <c r="D23" s="384"/>
      <c r="E23" s="333"/>
      <c r="F23" s="122"/>
    </row>
    <row r="24" spans="1:6" ht="15.75" x14ac:dyDescent="0.25">
      <c r="A24" s="326"/>
      <c r="B24" s="385"/>
      <c r="C24" s="377" t="str">
        <f>IF(E23="Other", "If Other, please describe:","")</f>
        <v/>
      </c>
      <c r="D24" s="462"/>
      <c r="E24" s="462"/>
      <c r="F24" s="122"/>
    </row>
    <row r="25" spans="1:6" x14ac:dyDescent="0.25">
      <c r="A25" s="326"/>
      <c r="B25" s="122"/>
      <c r="C25" s="328" t="s">
        <v>246</v>
      </c>
      <c r="D25" s="384"/>
      <c r="E25" s="333"/>
      <c r="F25" s="122"/>
    </row>
    <row r="26" spans="1:6" x14ac:dyDescent="0.25">
      <c r="A26" s="326"/>
      <c r="B26" s="122"/>
      <c r="C26" s="377" t="str">
        <f>IF(E25="Other", "If Other, please describe:","")</f>
        <v/>
      </c>
      <c r="D26" s="462"/>
      <c r="E26" s="462"/>
      <c r="F26" s="307"/>
    </row>
    <row r="27" spans="1:6" ht="15.75" x14ac:dyDescent="0.25">
      <c r="A27" s="326"/>
      <c r="B27" s="122"/>
      <c r="C27" s="324"/>
      <c r="D27" s="330"/>
      <c r="E27" s="330"/>
      <c r="F27" s="307"/>
    </row>
    <row r="28" spans="1:6" ht="18.75" x14ac:dyDescent="0.3">
      <c r="A28" s="326" t="s">
        <v>236</v>
      </c>
      <c r="B28" s="325"/>
      <c r="C28" s="324" t="s">
        <v>247</v>
      </c>
      <c r="D28" s="122"/>
      <c r="E28" s="122"/>
      <c r="F28" s="307"/>
    </row>
    <row r="29" spans="1:6" x14ac:dyDescent="0.25">
      <c r="A29" s="326"/>
      <c r="B29" s="122"/>
      <c r="C29" s="328" t="s">
        <v>219</v>
      </c>
      <c r="D29" s="333"/>
      <c r="E29" s="122"/>
      <c r="F29" s="307"/>
    </row>
    <row r="30" spans="1:6" x14ac:dyDescent="0.25">
      <c r="A30" s="326"/>
      <c r="B30" s="122"/>
      <c r="C30" s="377" t="str">
        <f>IF(D29="Other", "If Other, please describe:","")</f>
        <v/>
      </c>
      <c r="D30" s="462"/>
      <c r="E30" s="462"/>
      <c r="F30" s="307"/>
    </row>
    <row r="31" spans="1:6" x14ac:dyDescent="0.25">
      <c r="A31" s="326"/>
      <c r="B31" s="122"/>
      <c r="C31" s="366"/>
      <c r="D31" s="330"/>
      <c r="E31" s="330"/>
      <c r="F31" s="122"/>
    </row>
    <row r="32" spans="1:6" ht="18.75" x14ac:dyDescent="0.3">
      <c r="A32" s="326" t="s">
        <v>238</v>
      </c>
      <c r="B32" s="325"/>
      <c r="C32" s="331" t="s">
        <v>239</v>
      </c>
      <c r="D32" s="122"/>
      <c r="E32" s="122"/>
      <c r="F32" s="122"/>
    </row>
    <row r="33" spans="1:6" x14ac:dyDescent="0.25">
      <c r="A33" s="370"/>
      <c r="B33" s="122"/>
      <c r="C33" s="372"/>
      <c r="D33" s="122"/>
      <c r="E33" s="122"/>
      <c r="F33" s="122"/>
    </row>
    <row r="34" spans="1:6" x14ac:dyDescent="0.25">
      <c r="A34" s="373"/>
      <c r="B34" s="122"/>
      <c r="C34" s="448"/>
      <c r="D34" s="449"/>
      <c r="E34" s="449"/>
      <c r="F34" s="450"/>
    </row>
    <row r="35" spans="1:6" x14ac:dyDescent="0.25">
      <c r="A35" s="373"/>
      <c r="B35" s="122"/>
      <c r="C35" s="451"/>
      <c r="D35" s="411"/>
      <c r="E35" s="411"/>
      <c r="F35" s="452"/>
    </row>
    <row r="36" spans="1:6" x14ac:dyDescent="0.25">
      <c r="A36" s="373"/>
      <c r="B36" s="122"/>
      <c r="C36" s="451"/>
      <c r="D36" s="411"/>
      <c r="E36" s="411"/>
      <c r="F36" s="452"/>
    </row>
    <row r="37" spans="1:6" x14ac:dyDescent="0.25">
      <c r="A37" s="373"/>
      <c r="B37" s="122"/>
      <c r="C37" s="451"/>
      <c r="D37" s="411"/>
      <c r="E37" s="411"/>
      <c r="F37" s="452"/>
    </row>
    <row r="38" spans="1:6" x14ac:dyDescent="0.25">
      <c r="A38" s="373"/>
      <c r="B38" s="122"/>
      <c r="C38" s="453"/>
      <c r="D38" s="454"/>
      <c r="E38" s="454"/>
      <c r="F38" s="455"/>
    </row>
  </sheetData>
  <sheetProtection algorithmName="SHA-512" hashValue="b1/tV7wYBnH/LW2XGx4kM0SeqJ1kyuJzXvk/hT5pMBGpZNOqYY5dQtSw6xzI/oi4sCioWoto6hnU6WuD44ryiw==" saltValue="Izu/oQTkL8NE4uUiuKISGw==" spinCount="100000" sheet="1"/>
  <mergeCells count="12">
    <mergeCell ref="D18:F18"/>
    <mergeCell ref="D24:E24"/>
    <mergeCell ref="D26:E26"/>
    <mergeCell ref="D30:E30"/>
    <mergeCell ref="C34:F38"/>
    <mergeCell ref="D11:F11"/>
    <mergeCell ref="A15:F15"/>
    <mergeCell ref="A5:B5"/>
    <mergeCell ref="E2:F2"/>
    <mergeCell ref="E3:F3"/>
    <mergeCell ref="E4:F4"/>
    <mergeCell ref="A6:F6"/>
  </mergeCells>
  <dataValidations count="2">
    <dataValidation allowBlank="1" showInputMessage="1" showErrorMessage="1" sqref="B20 B32 B28 B22"/>
    <dataValidation type="list" allowBlank="1" showInputMessage="1" showErrorMessage="1" sqref="B24">
      <formula1>$B$1:$B$2</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Validation!$C$9:$C$12</xm:f>
          </x14:formula1>
          <xm:sqref>D29</xm:sqref>
        </x14:dataValidation>
        <x14:dataValidation type="list" allowBlank="1" showInputMessage="1" showErrorMessage="1">
          <x14:formula1>
            <xm:f>Validation!$C$9:$C$12</xm:f>
          </x14:formula1>
          <xm:sqref>E25</xm:sqref>
        </x14:dataValidation>
        <x14:dataValidation type="list" allowBlank="1" showInputMessage="1" showErrorMessage="1">
          <x14:formula1>
            <xm:f>Validation!$C$14:$C$15</xm:f>
          </x14:formula1>
          <xm:sqref>D25</xm:sqref>
        </x14:dataValidation>
        <x14:dataValidation type="list" allowBlank="1" showInputMessage="1" showErrorMessage="1">
          <x14:formula1>
            <xm:f>'T:\Users\Bieri\Downloads\[DCM Tool Minor.5.21.xlsx]Validation'!#REF!</xm:f>
          </x14:formula1>
          <xm:sqref>B25</xm:sqref>
        </x14:dataValidation>
        <x14:dataValidation type="list" allowBlank="1" showInputMessage="1" showErrorMessage="1">
          <x14:formula1>
            <xm:f>'T:\Data &amp; Evaluation\Justice Services Division (JSD)\Guardianship &amp; Conservatorship\DCM Tool\DCM Tool. Final Versions\Current Versions. October 2015\[DCM Tool Minor.NEW.xlsx]Validation'!#REF!</xm:f>
          </x14:formula1>
          <xm:sqref>D21</xm:sqref>
        </x14:dataValidation>
        <x14:dataValidation type="list" allowBlank="1" showInputMessage="1" showErrorMessage="1">
          <x14:formula1>
            <xm:f>Validation!$C$9:$C$12</xm:f>
          </x14:formula1>
          <xm:sqref>D10 D17 E23</xm:sqref>
        </x14:dataValidation>
        <x14:dataValidation type="list" allowBlank="1" showInputMessage="1" showErrorMessage="1">
          <x14:formula1>
            <xm:f>Validation!$C$14:$C$15</xm:f>
          </x14:formula1>
          <xm:sqref>D23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0"/>
  <sheetViews>
    <sheetView topLeftCell="A36" workbookViewId="0">
      <selection activeCell="A71" sqref="A71"/>
    </sheetView>
  </sheetViews>
  <sheetFormatPr defaultRowHeight="15" x14ac:dyDescent="0.25"/>
  <cols>
    <col min="1" max="1" width="12.28515625" customWidth="1"/>
    <col min="2" max="2" width="11" customWidth="1"/>
    <col min="3" max="3" width="19.28515625" customWidth="1"/>
    <col min="4" max="4" width="16.28515625" customWidth="1"/>
  </cols>
  <sheetData>
    <row r="1" spans="1:5" ht="15.75" x14ac:dyDescent="0.25">
      <c r="B1" s="120"/>
      <c r="E1" s="253"/>
    </row>
    <row r="2" spans="1:5" ht="15.75" x14ac:dyDescent="0.25">
      <c r="A2" t="s">
        <v>10</v>
      </c>
      <c r="B2" s="120" t="s">
        <v>17</v>
      </c>
      <c r="C2" s="119" t="s">
        <v>130</v>
      </c>
      <c r="D2" s="6" t="s">
        <v>94</v>
      </c>
      <c r="E2" s="254" t="s">
        <v>138</v>
      </c>
    </row>
    <row r="3" spans="1:5" x14ac:dyDescent="0.25">
      <c r="A3" t="s">
        <v>13</v>
      </c>
      <c r="B3" s="119"/>
      <c r="C3" s="119" t="s">
        <v>93</v>
      </c>
      <c r="D3" s="6" t="s">
        <v>95</v>
      </c>
      <c r="E3" s="253" t="s">
        <v>139</v>
      </c>
    </row>
    <row r="4" spans="1:5" x14ac:dyDescent="0.25">
      <c r="B4" s="119"/>
      <c r="C4" s="6"/>
      <c r="D4" s="6" t="s">
        <v>96</v>
      </c>
      <c r="E4" s="253" t="s">
        <v>140</v>
      </c>
    </row>
    <row r="5" spans="1:5" x14ac:dyDescent="0.25">
      <c r="B5" s="119"/>
      <c r="C5" s="6" t="s">
        <v>92</v>
      </c>
      <c r="D5" s="6"/>
      <c r="E5" s="254" t="s">
        <v>93</v>
      </c>
    </row>
    <row r="6" spans="1:5" x14ac:dyDescent="0.25">
      <c r="C6" s="119" t="s">
        <v>130</v>
      </c>
      <c r="D6" s="119" t="s">
        <v>130</v>
      </c>
    </row>
    <row r="7" spans="1:5" x14ac:dyDescent="0.25">
      <c r="C7" s="6" t="s">
        <v>93</v>
      </c>
      <c r="D7" s="6" t="s">
        <v>93</v>
      </c>
    </row>
    <row r="9" spans="1:5" x14ac:dyDescent="0.25">
      <c r="C9" t="s">
        <v>92</v>
      </c>
    </row>
    <row r="10" spans="1:5" x14ac:dyDescent="0.25">
      <c r="C10" s="119" t="s">
        <v>130</v>
      </c>
      <c r="D10" s="119" t="s">
        <v>130</v>
      </c>
    </row>
    <row r="11" spans="1:5" x14ac:dyDescent="0.25">
      <c r="C11" t="s">
        <v>91</v>
      </c>
      <c r="D11" t="s">
        <v>91</v>
      </c>
    </row>
    <row r="12" spans="1:5" x14ac:dyDescent="0.25">
      <c r="C12" t="s">
        <v>93</v>
      </c>
      <c r="D12" t="s">
        <v>93</v>
      </c>
    </row>
    <row r="14" spans="1:5" x14ac:dyDescent="0.25">
      <c r="C14" t="s">
        <v>98</v>
      </c>
      <c r="D14" s="253"/>
    </row>
    <row r="15" spans="1:5" x14ac:dyDescent="0.25">
      <c r="C15" t="s">
        <v>97</v>
      </c>
      <c r="D15" s="253"/>
    </row>
    <row r="16" spans="1:5" x14ac:dyDescent="0.25">
      <c r="D16" s="253"/>
    </row>
    <row r="17" spans="1:8" x14ac:dyDescent="0.25">
      <c r="D17" s="253"/>
    </row>
    <row r="18" spans="1:8" x14ac:dyDescent="0.25">
      <c r="A18" s="253"/>
      <c r="B18" s="253"/>
      <c r="C18" s="253"/>
      <c r="D18" s="253"/>
      <c r="E18" s="253"/>
      <c r="F18" s="253"/>
      <c r="G18" s="253"/>
    </row>
    <row r="19" spans="1:8" x14ac:dyDescent="0.25">
      <c r="A19" s="253" t="s">
        <v>163</v>
      </c>
      <c r="B19" s="253"/>
      <c r="C19" s="253"/>
      <c r="D19" s="253"/>
      <c r="E19" s="253"/>
      <c r="F19" s="253"/>
      <c r="G19" s="253"/>
    </row>
    <row r="20" spans="1:8" x14ac:dyDescent="0.25">
      <c r="A20" s="253" t="s">
        <v>164</v>
      </c>
      <c r="B20" s="253"/>
      <c r="C20" s="253"/>
      <c r="D20" s="253"/>
      <c r="E20" s="253"/>
      <c r="F20" s="253"/>
      <c r="G20" s="253"/>
    </row>
    <row r="21" spans="1:8" x14ac:dyDescent="0.25">
      <c r="A21" s="253" t="s">
        <v>165</v>
      </c>
      <c r="B21" s="253"/>
      <c r="C21" s="253"/>
      <c r="D21" s="253"/>
      <c r="E21" s="253"/>
      <c r="F21" s="253"/>
      <c r="G21" s="253"/>
    </row>
    <row r="22" spans="1:8" x14ac:dyDescent="0.25">
      <c r="A22" s="253" t="s">
        <v>166</v>
      </c>
      <c r="B22" s="253"/>
      <c r="C22" s="253"/>
      <c r="D22" s="253"/>
      <c r="E22" s="253"/>
      <c r="F22" s="253"/>
      <c r="G22" s="253"/>
    </row>
    <row r="23" spans="1:8" x14ac:dyDescent="0.25">
      <c r="A23" s="253" t="s">
        <v>167</v>
      </c>
      <c r="B23" s="253"/>
      <c r="C23" s="253"/>
      <c r="D23" s="253"/>
      <c r="E23" s="253"/>
      <c r="F23" s="253"/>
      <c r="G23" s="253"/>
    </row>
    <row r="24" spans="1:8" x14ac:dyDescent="0.25">
      <c r="A24" s="253" t="s">
        <v>168</v>
      </c>
      <c r="B24" s="253"/>
      <c r="C24" s="253"/>
      <c r="D24" s="253"/>
      <c r="E24" s="253"/>
      <c r="F24" s="253"/>
      <c r="G24" s="253"/>
    </row>
    <row r="25" spans="1:8" x14ac:dyDescent="0.25">
      <c r="A25" s="253" t="s">
        <v>169</v>
      </c>
      <c r="B25" s="253"/>
      <c r="C25" s="253"/>
      <c r="D25" s="253"/>
      <c r="E25" s="253"/>
      <c r="F25" s="253"/>
      <c r="G25" s="253"/>
    </row>
    <row r="26" spans="1:8" x14ac:dyDescent="0.25">
      <c r="A26" s="253"/>
      <c r="B26" s="253"/>
      <c r="C26" s="253"/>
      <c r="D26" s="253"/>
      <c r="E26" s="253"/>
      <c r="F26" s="253"/>
      <c r="G26" s="253"/>
    </row>
    <row r="27" spans="1:8" x14ac:dyDescent="0.25">
      <c r="A27" s="253" t="s">
        <v>173</v>
      </c>
      <c r="B27" s="304" t="s">
        <v>170</v>
      </c>
      <c r="C27" s="304" t="s">
        <v>171</v>
      </c>
      <c r="D27" s="304" t="s">
        <v>172</v>
      </c>
      <c r="E27" s="304" t="s">
        <v>173</v>
      </c>
      <c r="F27" s="304" t="s">
        <v>154</v>
      </c>
      <c r="G27" s="304" t="s">
        <v>174</v>
      </c>
      <c r="H27" s="304" t="s">
        <v>175</v>
      </c>
    </row>
    <row r="28" spans="1:8" x14ac:dyDescent="0.25">
      <c r="A28" s="253" t="s">
        <v>172</v>
      </c>
      <c r="B28" s="304" t="s">
        <v>176</v>
      </c>
      <c r="C28" s="304" t="s">
        <v>177</v>
      </c>
      <c r="D28" s="304" t="s">
        <v>178</v>
      </c>
      <c r="E28" s="304" t="s">
        <v>179</v>
      </c>
      <c r="F28" s="304" t="s">
        <v>155</v>
      </c>
      <c r="G28" s="304" t="s">
        <v>180</v>
      </c>
      <c r="H28" s="304" t="s">
        <v>181</v>
      </c>
    </row>
    <row r="29" spans="1:8" x14ac:dyDescent="0.25">
      <c r="A29" s="253" t="s">
        <v>174</v>
      </c>
      <c r="B29" s="304" t="s">
        <v>182</v>
      </c>
      <c r="C29" s="304" t="s">
        <v>183</v>
      </c>
      <c r="D29" s="304" t="s">
        <v>184</v>
      </c>
      <c r="E29" s="304" t="s">
        <v>185</v>
      </c>
      <c r="F29" s="304" t="s">
        <v>156</v>
      </c>
      <c r="G29" s="304" t="s">
        <v>186</v>
      </c>
      <c r="H29" s="304" t="s">
        <v>187</v>
      </c>
    </row>
    <row r="30" spans="1:8" x14ac:dyDescent="0.25">
      <c r="A30" s="253" t="s">
        <v>180</v>
      </c>
      <c r="B30" s="304" t="s">
        <v>188</v>
      </c>
      <c r="C30" s="304" t="s">
        <v>189</v>
      </c>
      <c r="D30" s="304" t="s">
        <v>190</v>
      </c>
      <c r="E30" s="304" t="s">
        <v>191</v>
      </c>
      <c r="F30" s="304" t="s">
        <v>157</v>
      </c>
      <c r="G30" s="304" t="s">
        <v>192</v>
      </c>
      <c r="H30" s="304" t="s">
        <v>193</v>
      </c>
    </row>
    <row r="31" spans="1:8" x14ac:dyDescent="0.25">
      <c r="A31" s="253" t="s">
        <v>170</v>
      </c>
      <c r="B31" s="304" t="s">
        <v>194</v>
      </c>
      <c r="C31" s="304" t="s">
        <v>195</v>
      </c>
      <c r="D31" s="304" t="s">
        <v>196</v>
      </c>
      <c r="E31" s="253"/>
      <c r="F31" s="304" t="s">
        <v>158</v>
      </c>
      <c r="G31" s="304" t="s">
        <v>197</v>
      </c>
      <c r="H31" s="304" t="s">
        <v>198</v>
      </c>
    </row>
    <row r="32" spans="1:8" x14ac:dyDescent="0.25">
      <c r="A32" s="253" t="s">
        <v>175</v>
      </c>
      <c r="B32" s="122"/>
      <c r="C32" s="253"/>
      <c r="D32" s="304" t="s">
        <v>199</v>
      </c>
      <c r="E32" s="253"/>
      <c r="F32" s="304" t="s">
        <v>159</v>
      </c>
      <c r="G32" s="304" t="s">
        <v>200</v>
      </c>
      <c r="H32" s="304" t="s">
        <v>201</v>
      </c>
    </row>
    <row r="33" spans="1:8" x14ac:dyDescent="0.25">
      <c r="A33" s="253" t="s">
        <v>154</v>
      </c>
      <c r="B33" s="122"/>
      <c r="C33" s="253"/>
      <c r="D33" s="253"/>
      <c r="E33" s="253"/>
      <c r="F33" s="304" t="s">
        <v>160</v>
      </c>
      <c r="G33" s="253"/>
      <c r="H33" s="304" t="s">
        <v>202</v>
      </c>
    </row>
    <row r="34" spans="1:8" x14ac:dyDescent="0.25">
      <c r="A34" s="253" t="s">
        <v>179</v>
      </c>
      <c r="B34" s="122"/>
      <c r="C34" s="253"/>
      <c r="D34" s="253"/>
      <c r="E34" s="253"/>
      <c r="F34" s="304" t="s">
        <v>161</v>
      </c>
      <c r="G34" s="253"/>
      <c r="H34" s="304" t="s">
        <v>203</v>
      </c>
    </row>
    <row r="35" spans="1:8" x14ac:dyDescent="0.25">
      <c r="A35" s="253" t="s">
        <v>176</v>
      </c>
      <c r="B35" s="122"/>
      <c r="C35" s="253"/>
      <c r="D35" s="253"/>
      <c r="E35" s="253"/>
      <c r="F35" s="253"/>
      <c r="G35" s="253"/>
      <c r="H35" s="304" t="s">
        <v>204</v>
      </c>
    </row>
    <row r="36" spans="1:8" x14ac:dyDescent="0.25">
      <c r="A36" s="253" t="s">
        <v>181</v>
      </c>
      <c r="B36" s="122"/>
      <c r="C36" s="253"/>
      <c r="D36" s="253"/>
      <c r="E36" s="253"/>
      <c r="F36" s="253"/>
      <c r="G36" s="253"/>
      <c r="H36" s="304" t="s">
        <v>205</v>
      </c>
    </row>
    <row r="37" spans="1:8" x14ac:dyDescent="0.25">
      <c r="A37" t="s">
        <v>182</v>
      </c>
    </row>
    <row r="38" spans="1:8" x14ac:dyDescent="0.25">
      <c r="A38" t="s">
        <v>187</v>
      </c>
    </row>
    <row r="39" spans="1:8" x14ac:dyDescent="0.25">
      <c r="A39" t="s">
        <v>155</v>
      </c>
    </row>
    <row r="40" spans="1:8" x14ac:dyDescent="0.25">
      <c r="A40" t="s">
        <v>178</v>
      </c>
    </row>
    <row r="41" spans="1:8" x14ac:dyDescent="0.25">
      <c r="A41" t="s">
        <v>186</v>
      </c>
    </row>
    <row r="42" spans="1:8" x14ac:dyDescent="0.25">
      <c r="A42" t="s">
        <v>156</v>
      </c>
    </row>
    <row r="43" spans="1:8" x14ac:dyDescent="0.25">
      <c r="A43" t="s">
        <v>193</v>
      </c>
    </row>
    <row r="44" spans="1:8" x14ac:dyDescent="0.25">
      <c r="A44" t="s">
        <v>171</v>
      </c>
    </row>
    <row r="45" spans="1:8" x14ac:dyDescent="0.25">
      <c r="A45" t="s">
        <v>198</v>
      </c>
    </row>
    <row r="46" spans="1:8" x14ac:dyDescent="0.25">
      <c r="A46" t="s">
        <v>185</v>
      </c>
    </row>
    <row r="47" spans="1:8" x14ac:dyDescent="0.25">
      <c r="A47" t="s">
        <v>192</v>
      </c>
    </row>
    <row r="48" spans="1:8" x14ac:dyDescent="0.25">
      <c r="A48" t="s">
        <v>201</v>
      </c>
    </row>
    <row r="49" spans="1:1" x14ac:dyDescent="0.25">
      <c r="A49" t="s">
        <v>184</v>
      </c>
    </row>
    <row r="50" spans="1:1" x14ac:dyDescent="0.25">
      <c r="A50" t="s">
        <v>157</v>
      </c>
    </row>
    <row r="51" spans="1:1" x14ac:dyDescent="0.25">
      <c r="A51" t="s">
        <v>177</v>
      </c>
    </row>
    <row r="52" spans="1:1" x14ac:dyDescent="0.25">
      <c r="A52" t="s">
        <v>202</v>
      </c>
    </row>
    <row r="53" spans="1:1" x14ac:dyDescent="0.25">
      <c r="A53" t="s">
        <v>158</v>
      </c>
    </row>
    <row r="54" spans="1:1" x14ac:dyDescent="0.25">
      <c r="A54" t="s">
        <v>188</v>
      </c>
    </row>
    <row r="55" spans="1:1" x14ac:dyDescent="0.25">
      <c r="A55" t="s">
        <v>183</v>
      </c>
    </row>
    <row r="56" spans="1:1" x14ac:dyDescent="0.25">
      <c r="A56" t="s">
        <v>203</v>
      </c>
    </row>
    <row r="57" spans="1:1" x14ac:dyDescent="0.25">
      <c r="A57" t="s">
        <v>189</v>
      </c>
    </row>
    <row r="58" spans="1:1" x14ac:dyDescent="0.25">
      <c r="A58" t="s">
        <v>159</v>
      </c>
    </row>
    <row r="59" spans="1:1" x14ac:dyDescent="0.25">
      <c r="A59" t="s">
        <v>204</v>
      </c>
    </row>
    <row r="60" spans="1:1" x14ac:dyDescent="0.25">
      <c r="A60" t="s">
        <v>160</v>
      </c>
    </row>
    <row r="61" spans="1:1" x14ac:dyDescent="0.25">
      <c r="A61" t="s">
        <v>195</v>
      </c>
    </row>
    <row r="62" spans="1:1" x14ac:dyDescent="0.25">
      <c r="A62" t="s">
        <v>197</v>
      </c>
    </row>
    <row r="63" spans="1:1" x14ac:dyDescent="0.25">
      <c r="A63" t="s">
        <v>250</v>
      </c>
    </row>
    <row r="64" spans="1:1" x14ac:dyDescent="0.25">
      <c r="A64" t="s">
        <v>196</v>
      </c>
    </row>
    <row r="65" spans="1:1" x14ac:dyDescent="0.25">
      <c r="A65" t="s">
        <v>200</v>
      </c>
    </row>
    <row r="66" spans="1:1" x14ac:dyDescent="0.25">
      <c r="A66" t="s">
        <v>194</v>
      </c>
    </row>
    <row r="67" spans="1:1" x14ac:dyDescent="0.25">
      <c r="A67" t="s">
        <v>205</v>
      </c>
    </row>
    <row r="68" spans="1:1" x14ac:dyDescent="0.25">
      <c r="A68" t="s">
        <v>161</v>
      </c>
    </row>
    <row r="69" spans="1:1" x14ac:dyDescent="0.25">
      <c r="A69" t="s">
        <v>191</v>
      </c>
    </row>
    <row r="70" spans="1:1" x14ac:dyDescent="0.25">
      <c r="A70"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Adult NEW Tool</vt:lpstr>
      <vt:lpstr>Summary</vt:lpstr>
      <vt:lpstr>Definitions</vt:lpstr>
      <vt:lpstr>Low- Court Action</vt:lpstr>
      <vt:lpstr>Medium- Court Action</vt:lpstr>
      <vt:lpstr>High- Court Action</vt:lpstr>
      <vt:lpstr>Validation</vt:lpstr>
      <vt:lpstr>Fifth</vt:lpstr>
      <vt:lpstr>First</vt:lpstr>
      <vt:lpstr>Fourth</vt:lpstr>
      <vt:lpstr>Second</vt:lpstr>
      <vt:lpstr>Seventh</vt:lpstr>
      <vt:lpstr>Sixth</vt:lpstr>
      <vt:lpstr>Third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Renae Bieri</dc:creator>
  <cp:lastModifiedBy>Sean Falconer</cp:lastModifiedBy>
  <cp:lastPrinted>2018-01-31T21:05:00Z</cp:lastPrinted>
  <dcterms:created xsi:type="dcterms:W3CDTF">2014-05-28T19:05:50Z</dcterms:created>
  <dcterms:modified xsi:type="dcterms:W3CDTF">2020-06-16T21:13:12Z</dcterms:modified>
</cp:coreProperties>
</file>